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2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L12" i="26" l="1"/>
  <c r="E15" i="26"/>
  <c r="H29" i="29"/>
  <c r="C16" i="7" l="1"/>
  <c r="BX16" i="7" s="1"/>
  <c r="E16" i="7"/>
  <c r="G16" i="7"/>
  <c r="I16" i="7"/>
  <c r="K16" i="7"/>
  <c r="M16" i="7"/>
  <c r="O16" i="7"/>
  <c r="Q16" i="7"/>
  <c r="S16" i="7"/>
  <c r="U16" i="7"/>
  <c r="W16" i="7"/>
  <c r="Y16" i="7"/>
  <c r="AA16" i="7"/>
  <c r="AC16" i="7"/>
  <c r="AE16" i="7"/>
  <c r="AG16" i="7"/>
  <c r="AI16" i="7"/>
  <c r="AK16" i="7"/>
  <c r="AM16" i="7"/>
  <c r="AO16" i="7"/>
  <c r="AQ16" i="7"/>
  <c r="AS16" i="7"/>
  <c r="AU16" i="7"/>
  <c r="AW16" i="7"/>
  <c r="AY16" i="7"/>
  <c r="BA16" i="7"/>
  <c r="BC16" i="7"/>
  <c r="BE16" i="7"/>
  <c r="BG16" i="7"/>
  <c r="BI16" i="7"/>
  <c r="BL16" i="7"/>
  <c r="BM16" i="7"/>
  <c r="BN16" i="7" s="1"/>
  <c r="BO16" i="7"/>
  <c r="BS16" i="7"/>
  <c r="BU16" i="7"/>
  <c r="BW16" i="7"/>
  <c r="BR16" i="7" l="1"/>
  <c r="BP16" i="7"/>
  <c r="BQ16" i="7" s="1"/>
  <c r="BV16" i="7"/>
  <c r="BT16" i="7"/>
  <c r="BO46" i="32"/>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36" i="29"/>
  <c r="BO35" i="29"/>
  <c r="BO32" i="29"/>
  <c r="BO31" i="29"/>
  <c r="BO28" i="29"/>
  <c r="BO27" i="29"/>
  <c r="BO24" i="29"/>
  <c r="BO23" i="29"/>
  <c r="BO21" i="29"/>
  <c r="BO20" i="29"/>
  <c r="BO19" i="29"/>
  <c r="BO18" i="29"/>
  <c r="BO17" i="29"/>
  <c r="BO16" i="29"/>
  <c r="BO15" i="29"/>
  <c r="BO14" i="29"/>
  <c r="BO13" i="29"/>
  <c r="BO10" i="29"/>
  <c r="BO9" i="29"/>
  <c r="BO8" i="29"/>
  <c r="BO7" i="29"/>
  <c r="BO6" i="29"/>
  <c r="BO4" i="29"/>
  <c r="BO3" i="29"/>
  <c r="BO37" i="26"/>
  <c r="BO36" i="26"/>
  <c r="BO33" i="26"/>
  <c r="BO32" i="26"/>
  <c r="BO29" i="26"/>
  <c r="BO28" i="26"/>
  <c r="BO25" i="26"/>
  <c r="BO24" i="26"/>
  <c r="BO22" i="26"/>
  <c r="BO21" i="26"/>
  <c r="BO20" i="26"/>
  <c r="BO19" i="26"/>
  <c r="BO18" i="26"/>
  <c r="BO17" i="26"/>
  <c r="BO16" i="26"/>
  <c r="BO15" i="26"/>
  <c r="BO14" i="26"/>
  <c r="BO11" i="26"/>
  <c r="BO10" i="26"/>
  <c r="BO9" i="26"/>
  <c r="BO8" i="26"/>
  <c r="BO7" i="26"/>
  <c r="BO5" i="26"/>
  <c r="BO3" i="26"/>
  <c r="BO5" i="7"/>
  <c r="BO7" i="7"/>
  <c r="BO8" i="7"/>
  <c r="BO9" i="7"/>
  <c r="BO10" i="7"/>
  <c r="BO11" i="7"/>
  <c r="BO14" i="7"/>
  <c r="BO15" i="7"/>
  <c r="BO17" i="7"/>
  <c r="BO18" i="7"/>
  <c r="BO19" i="7"/>
  <c r="BO20" i="7"/>
  <c r="BO21" i="7"/>
  <c r="BO22" i="7"/>
  <c r="BO24" i="7"/>
  <c r="BO25" i="7"/>
  <c r="BO28" i="7"/>
  <c r="BO29" i="7"/>
  <c r="BO32" i="7"/>
  <c r="BO33" i="7"/>
  <c r="BO36" i="7"/>
  <c r="BO37"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N45" i="32"/>
  <c r="BM45" i="32"/>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BL39" i="32" s="1"/>
  <c r="L39" i="32"/>
  <c r="AJ7" i="33" s="1"/>
  <c r="J39" i="32"/>
  <c r="AJ6" i="33" s="1"/>
  <c r="H39" i="32"/>
  <c r="AJ5" i="33" s="1"/>
  <c r="F39" i="32"/>
  <c r="AJ4" i="33" s="1"/>
  <c r="D39" i="32"/>
  <c r="AJ3" i="33" s="1"/>
  <c r="B39" i="32"/>
  <c r="BW38" i="32"/>
  <c r="BU38" i="32"/>
  <c r="BS38" i="32"/>
  <c r="BN38" i="32"/>
  <c r="BM38" i="32"/>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N37" i="32"/>
  <c r="BM37" i="32"/>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AG6" i="33" s="1"/>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M27" i="32"/>
  <c r="BN27" i="32" s="1"/>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M24" i="32"/>
  <c r="BN24" i="32" s="1"/>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M23" i="32"/>
  <c r="BN23" i="32" s="1"/>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X21" i="32" s="1"/>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M19" i="32"/>
  <c r="BN19" i="32" s="1"/>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N15" i="32"/>
  <c r="BM15" i="32"/>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N6" i="32"/>
  <c r="BM6" i="32"/>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E31" i="30"/>
  <c r="AD31" i="30"/>
  <c r="AB31" i="30"/>
  <c r="AA31" i="30"/>
  <c r="Y31" i="30"/>
  <c r="X31" i="30"/>
  <c r="V31" i="30"/>
  <c r="U31" i="30"/>
  <c r="T31" i="30"/>
  <c r="S31" i="30"/>
  <c r="R31" i="30"/>
  <c r="Q31" i="30"/>
  <c r="P31" i="30"/>
  <c r="O31" i="30"/>
  <c r="N31" i="30"/>
  <c r="M31" i="30"/>
  <c r="L31" i="30"/>
  <c r="J31" i="30"/>
  <c r="I31" i="30"/>
  <c r="H31" i="30"/>
  <c r="G31" i="30"/>
  <c r="F31" i="30"/>
  <c r="E31" i="30"/>
  <c r="D31" i="30"/>
  <c r="C31" i="30"/>
  <c r="AE30" i="30"/>
  <c r="AD30" i="30"/>
  <c r="AB30" i="30"/>
  <c r="AA30" i="30"/>
  <c r="Y30" i="30"/>
  <c r="X30" i="30"/>
  <c r="V30" i="30"/>
  <c r="U30" i="30"/>
  <c r="T30" i="30"/>
  <c r="S30" i="30"/>
  <c r="R30" i="30"/>
  <c r="Q30" i="30"/>
  <c r="P30" i="30"/>
  <c r="O30" i="30"/>
  <c r="N30" i="30"/>
  <c r="M30" i="30"/>
  <c r="L30" i="30"/>
  <c r="J30" i="30"/>
  <c r="I30" i="30"/>
  <c r="H30" i="30"/>
  <c r="G30" i="30"/>
  <c r="F30" i="30"/>
  <c r="E30" i="30"/>
  <c r="D30" i="30"/>
  <c r="C30" i="30"/>
  <c r="AE29" i="30"/>
  <c r="AD29" i="30"/>
  <c r="AB29" i="30"/>
  <c r="AA29" i="30"/>
  <c r="Y29" i="30"/>
  <c r="X29" i="30"/>
  <c r="V29" i="30"/>
  <c r="U29" i="30"/>
  <c r="T29" i="30"/>
  <c r="S29" i="30"/>
  <c r="R29" i="30"/>
  <c r="Q29" i="30"/>
  <c r="P29" i="30"/>
  <c r="O29" i="30"/>
  <c r="N29" i="30"/>
  <c r="M29" i="30"/>
  <c r="L29" i="30"/>
  <c r="J29" i="30"/>
  <c r="I29" i="30"/>
  <c r="H29" i="30"/>
  <c r="G29" i="30"/>
  <c r="F29" i="30"/>
  <c r="E29" i="30"/>
  <c r="D29" i="30"/>
  <c r="C29" i="30"/>
  <c r="AE28" i="30"/>
  <c r="AD28" i="30"/>
  <c r="AB28" i="30"/>
  <c r="AA28" i="30"/>
  <c r="Y28" i="30"/>
  <c r="X28" i="30"/>
  <c r="V28" i="30"/>
  <c r="U28" i="30"/>
  <c r="T28" i="30"/>
  <c r="S28" i="30"/>
  <c r="R28" i="30"/>
  <c r="Q28" i="30"/>
  <c r="P28" i="30"/>
  <c r="O28" i="30"/>
  <c r="N28" i="30"/>
  <c r="M28" i="30"/>
  <c r="L28" i="30"/>
  <c r="J28" i="30"/>
  <c r="I28" i="30"/>
  <c r="H28" i="30"/>
  <c r="G28" i="30"/>
  <c r="F28" i="30"/>
  <c r="E28" i="30"/>
  <c r="D28" i="30"/>
  <c r="C28" i="30"/>
  <c r="AE27" i="30"/>
  <c r="AD27" i="30"/>
  <c r="AB27" i="30"/>
  <c r="AA27" i="30"/>
  <c r="Y27" i="30"/>
  <c r="X27" i="30"/>
  <c r="V27" i="30"/>
  <c r="U27" i="30"/>
  <c r="T27" i="30"/>
  <c r="S27" i="30"/>
  <c r="R27" i="30"/>
  <c r="Q27" i="30"/>
  <c r="P27" i="30"/>
  <c r="O27" i="30"/>
  <c r="N27" i="30"/>
  <c r="M27" i="30"/>
  <c r="L27" i="30"/>
  <c r="J27" i="30"/>
  <c r="I27" i="30"/>
  <c r="H27" i="30"/>
  <c r="G27" i="30"/>
  <c r="F27" i="30"/>
  <c r="E27" i="30"/>
  <c r="D27" i="30"/>
  <c r="C27" i="30"/>
  <c r="AE26" i="30"/>
  <c r="AD26" i="30"/>
  <c r="AB26" i="30"/>
  <c r="AA26" i="30"/>
  <c r="Y26" i="30"/>
  <c r="X26" i="30"/>
  <c r="V26" i="30"/>
  <c r="U26" i="30"/>
  <c r="T26" i="30"/>
  <c r="S26" i="30"/>
  <c r="R26" i="30"/>
  <c r="Q26" i="30"/>
  <c r="P26" i="30"/>
  <c r="O26" i="30"/>
  <c r="N26" i="30"/>
  <c r="M26" i="30"/>
  <c r="L26" i="30"/>
  <c r="J26" i="30"/>
  <c r="I26" i="30"/>
  <c r="H26" i="30"/>
  <c r="G26" i="30"/>
  <c r="F26" i="30"/>
  <c r="E26" i="30"/>
  <c r="D26" i="30"/>
  <c r="C26" i="30"/>
  <c r="AE25" i="30"/>
  <c r="AD25" i="30"/>
  <c r="AB25" i="30"/>
  <c r="AA25" i="30"/>
  <c r="Y25" i="30"/>
  <c r="X25" i="30"/>
  <c r="V25" i="30"/>
  <c r="U25" i="30"/>
  <c r="T25" i="30"/>
  <c r="S25" i="30"/>
  <c r="R25" i="30"/>
  <c r="Q25" i="30"/>
  <c r="P25" i="30"/>
  <c r="O25" i="30"/>
  <c r="N25" i="30"/>
  <c r="M25" i="30"/>
  <c r="L25" i="30"/>
  <c r="J25" i="30"/>
  <c r="I25" i="30"/>
  <c r="H25" i="30"/>
  <c r="G25" i="30"/>
  <c r="F25" i="30"/>
  <c r="E25" i="30"/>
  <c r="D25" i="30"/>
  <c r="C25" i="30"/>
  <c r="AE24" i="30"/>
  <c r="AD24" i="30"/>
  <c r="AB24" i="30"/>
  <c r="AA24" i="30"/>
  <c r="Y24" i="30"/>
  <c r="X24" i="30"/>
  <c r="V24" i="30"/>
  <c r="U24" i="30"/>
  <c r="T24" i="30"/>
  <c r="S24" i="30"/>
  <c r="R24" i="30"/>
  <c r="Q24" i="30"/>
  <c r="P24" i="30"/>
  <c r="O24" i="30"/>
  <c r="N24" i="30"/>
  <c r="M24" i="30"/>
  <c r="L24" i="30"/>
  <c r="J24" i="30"/>
  <c r="I24" i="30"/>
  <c r="H24" i="30"/>
  <c r="G24" i="30"/>
  <c r="F24" i="30"/>
  <c r="E24" i="30"/>
  <c r="D24" i="30"/>
  <c r="C24" i="30"/>
  <c r="AE23" i="30"/>
  <c r="AD23" i="30"/>
  <c r="AB23" i="30"/>
  <c r="AA23" i="30"/>
  <c r="Y23" i="30"/>
  <c r="X23" i="30"/>
  <c r="V23" i="30"/>
  <c r="U23" i="30"/>
  <c r="T23" i="30"/>
  <c r="S23" i="30"/>
  <c r="R23" i="30"/>
  <c r="Q23" i="30"/>
  <c r="P23" i="30"/>
  <c r="O23" i="30"/>
  <c r="N23" i="30"/>
  <c r="M23" i="30"/>
  <c r="L23" i="30"/>
  <c r="J23" i="30"/>
  <c r="I23" i="30"/>
  <c r="H23" i="30"/>
  <c r="G23" i="30"/>
  <c r="F23" i="30"/>
  <c r="E23" i="30"/>
  <c r="D23" i="30"/>
  <c r="C23" i="30"/>
  <c r="AE22" i="30"/>
  <c r="AD22" i="30"/>
  <c r="AB22" i="30"/>
  <c r="AA22" i="30"/>
  <c r="Y22" i="30"/>
  <c r="X22" i="30"/>
  <c r="V22" i="30"/>
  <c r="U22" i="30"/>
  <c r="T22" i="30"/>
  <c r="S22" i="30"/>
  <c r="R22" i="30"/>
  <c r="Q22" i="30"/>
  <c r="P22" i="30"/>
  <c r="O22" i="30"/>
  <c r="N22" i="30"/>
  <c r="M22" i="30"/>
  <c r="L22" i="30"/>
  <c r="J22" i="30"/>
  <c r="I22" i="30"/>
  <c r="H22" i="30"/>
  <c r="G22" i="30"/>
  <c r="F22" i="30"/>
  <c r="E22" i="30"/>
  <c r="D22" i="30"/>
  <c r="C22" i="30"/>
  <c r="AE21" i="30"/>
  <c r="AD21" i="30"/>
  <c r="AB21" i="30"/>
  <c r="AA21" i="30"/>
  <c r="Y21" i="30"/>
  <c r="X21" i="30"/>
  <c r="V21" i="30"/>
  <c r="U21" i="30"/>
  <c r="T21" i="30"/>
  <c r="S21" i="30"/>
  <c r="R21" i="30"/>
  <c r="Q21" i="30"/>
  <c r="P21" i="30"/>
  <c r="O21" i="30"/>
  <c r="N21" i="30"/>
  <c r="M21" i="30"/>
  <c r="L21" i="30"/>
  <c r="J21" i="30"/>
  <c r="I21" i="30"/>
  <c r="H21" i="30"/>
  <c r="G21" i="30"/>
  <c r="F21" i="30"/>
  <c r="E21" i="30"/>
  <c r="D21" i="30"/>
  <c r="C21" i="30"/>
  <c r="AE20" i="30"/>
  <c r="AD20" i="30"/>
  <c r="AB20" i="30"/>
  <c r="AA20" i="30"/>
  <c r="Y20" i="30"/>
  <c r="X20" i="30"/>
  <c r="V20" i="30"/>
  <c r="U20" i="30"/>
  <c r="T20" i="30"/>
  <c r="S20" i="30"/>
  <c r="R20" i="30"/>
  <c r="Q20" i="30"/>
  <c r="P20" i="30"/>
  <c r="O20" i="30"/>
  <c r="N20" i="30"/>
  <c r="M20" i="30"/>
  <c r="L20" i="30"/>
  <c r="J20" i="30"/>
  <c r="I20" i="30"/>
  <c r="H20" i="30"/>
  <c r="G20" i="30"/>
  <c r="F20" i="30"/>
  <c r="E20" i="30"/>
  <c r="D20" i="30"/>
  <c r="C20" i="30"/>
  <c r="AE19" i="30"/>
  <c r="AD19" i="30"/>
  <c r="AB19" i="30"/>
  <c r="AA19" i="30"/>
  <c r="Y19" i="30"/>
  <c r="X19" i="30"/>
  <c r="V19" i="30"/>
  <c r="U19" i="30"/>
  <c r="T19" i="30"/>
  <c r="S19" i="30"/>
  <c r="R19" i="30"/>
  <c r="Q19" i="30"/>
  <c r="P19" i="30"/>
  <c r="O19" i="30"/>
  <c r="N19" i="30"/>
  <c r="M19" i="30"/>
  <c r="L19" i="30"/>
  <c r="J19" i="30"/>
  <c r="I19" i="30"/>
  <c r="H19" i="30"/>
  <c r="G19" i="30"/>
  <c r="F19" i="30"/>
  <c r="E19" i="30"/>
  <c r="D19" i="30"/>
  <c r="C19" i="30"/>
  <c r="AE18" i="30"/>
  <c r="AD18" i="30"/>
  <c r="AB18" i="30"/>
  <c r="AA18" i="30"/>
  <c r="Y18" i="30"/>
  <c r="X18" i="30"/>
  <c r="V18" i="30"/>
  <c r="U18" i="30"/>
  <c r="T18" i="30"/>
  <c r="S18" i="30"/>
  <c r="R18" i="30"/>
  <c r="Q18" i="30"/>
  <c r="P18" i="30"/>
  <c r="O18" i="30"/>
  <c r="N18" i="30"/>
  <c r="M18" i="30"/>
  <c r="L18" i="30"/>
  <c r="J18" i="30"/>
  <c r="I18" i="30"/>
  <c r="H18" i="30"/>
  <c r="G18" i="30"/>
  <c r="F18" i="30"/>
  <c r="E18" i="30"/>
  <c r="D18" i="30"/>
  <c r="C18" i="30"/>
  <c r="AE17" i="30"/>
  <c r="AD17" i="30"/>
  <c r="AB17" i="30"/>
  <c r="AA17" i="30"/>
  <c r="Y17" i="30"/>
  <c r="X17" i="30"/>
  <c r="V17" i="30"/>
  <c r="U17" i="30"/>
  <c r="T17" i="30"/>
  <c r="S17" i="30"/>
  <c r="R17" i="30"/>
  <c r="Q17" i="30"/>
  <c r="P17" i="30"/>
  <c r="O17" i="30"/>
  <c r="N17" i="30"/>
  <c r="M17" i="30"/>
  <c r="L17" i="30"/>
  <c r="J17" i="30"/>
  <c r="I17" i="30"/>
  <c r="H17" i="30"/>
  <c r="G17" i="30"/>
  <c r="F17" i="30"/>
  <c r="E17" i="30"/>
  <c r="D17" i="30"/>
  <c r="C17" i="30"/>
  <c r="AE16" i="30"/>
  <c r="AD16" i="30"/>
  <c r="AB16" i="30"/>
  <c r="AA16" i="30"/>
  <c r="Y16" i="30"/>
  <c r="X16" i="30"/>
  <c r="V16" i="30"/>
  <c r="U16" i="30"/>
  <c r="T16" i="30"/>
  <c r="S16" i="30"/>
  <c r="R16" i="30"/>
  <c r="Q16" i="30"/>
  <c r="P16" i="30"/>
  <c r="O16" i="30"/>
  <c r="N16" i="30"/>
  <c r="M16" i="30"/>
  <c r="L16" i="30"/>
  <c r="J16" i="30"/>
  <c r="I16" i="30"/>
  <c r="H16" i="30"/>
  <c r="G16" i="30"/>
  <c r="F16" i="30"/>
  <c r="E16" i="30"/>
  <c r="D16" i="30"/>
  <c r="C16" i="30"/>
  <c r="AE15" i="30"/>
  <c r="AD15" i="30"/>
  <c r="AB15" i="30"/>
  <c r="AA15" i="30"/>
  <c r="Y15" i="30"/>
  <c r="X15" i="30"/>
  <c r="V15" i="30"/>
  <c r="U15" i="30"/>
  <c r="T15" i="30"/>
  <c r="S15" i="30"/>
  <c r="R15" i="30"/>
  <c r="Q15" i="30"/>
  <c r="P15" i="30"/>
  <c r="O15" i="30"/>
  <c r="N15" i="30"/>
  <c r="M15" i="30"/>
  <c r="L15" i="30"/>
  <c r="J15" i="30"/>
  <c r="I15" i="30"/>
  <c r="H15" i="30"/>
  <c r="G15" i="30"/>
  <c r="F15" i="30"/>
  <c r="E15" i="30"/>
  <c r="D15" i="30"/>
  <c r="C15" i="30"/>
  <c r="AE14" i="30"/>
  <c r="AD14" i="30"/>
  <c r="AB14" i="30"/>
  <c r="AA14" i="30"/>
  <c r="Y14" i="30"/>
  <c r="X14" i="30"/>
  <c r="V14" i="30"/>
  <c r="U14" i="30"/>
  <c r="T14" i="30"/>
  <c r="S14" i="30"/>
  <c r="R14" i="30"/>
  <c r="Q14" i="30"/>
  <c r="P14" i="30"/>
  <c r="O14" i="30"/>
  <c r="N14" i="30"/>
  <c r="M14" i="30"/>
  <c r="L14" i="30"/>
  <c r="J14" i="30"/>
  <c r="I14" i="30"/>
  <c r="H14" i="30"/>
  <c r="G14" i="30"/>
  <c r="F14" i="30"/>
  <c r="E14" i="30"/>
  <c r="D14" i="30"/>
  <c r="C14" i="30"/>
  <c r="AE13" i="30"/>
  <c r="AD13" i="30"/>
  <c r="AB13" i="30"/>
  <c r="AA13" i="30"/>
  <c r="Y13" i="30"/>
  <c r="X13" i="30"/>
  <c r="V13" i="30"/>
  <c r="U13" i="30"/>
  <c r="T13" i="30"/>
  <c r="S13" i="30"/>
  <c r="R13" i="30"/>
  <c r="Q13" i="30"/>
  <c r="P13" i="30"/>
  <c r="O13" i="30"/>
  <c r="N13" i="30"/>
  <c r="M13" i="30"/>
  <c r="L13" i="30"/>
  <c r="J13" i="30"/>
  <c r="I13" i="30"/>
  <c r="H13" i="30"/>
  <c r="G13" i="30"/>
  <c r="F13" i="30"/>
  <c r="E13" i="30"/>
  <c r="D13" i="30"/>
  <c r="C13" i="30"/>
  <c r="AE12" i="30"/>
  <c r="AD12" i="30"/>
  <c r="AB12" i="30"/>
  <c r="AA12" i="30"/>
  <c r="Y12" i="30"/>
  <c r="X12" i="30"/>
  <c r="V12" i="30"/>
  <c r="U12" i="30"/>
  <c r="T12" i="30"/>
  <c r="S12" i="30"/>
  <c r="R12" i="30"/>
  <c r="Q12" i="30"/>
  <c r="P12" i="30"/>
  <c r="O12" i="30"/>
  <c r="N12" i="30"/>
  <c r="M12" i="30"/>
  <c r="L12" i="30"/>
  <c r="J12" i="30"/>
  <c r="I12" i="30"/>
  <c r="H12" i="30"/>
  <c r="G12" i="30"/>
  <c r="F12" i="30"/>
  <c r="E12" i="30"/>
  <c r="D12" i="30"/>
  <c r="C12" i="30"/>
  <c r="AE11" i="30"/>
  <c r="AD11" i="30"/>
  <c r="AB11" i="30"/>
  <c r="AA11" i="30"/>
  <c r="Y11" i="30"/>
  <c r="X11" i="30"/>
  <c r="V11" i="30"/>
  <c r="U11" i="30"/>
  <c r="T11" i="30"/>
  <c r="S11" i="30"/>
  <c r="R11" i="30"/>
  <c r="Q11" i="30"/>
  <c r="P11" i="30"/>
  <c r="O11" i="30"/>
  <c r="N11" i="30"/>
  <c r="M11" i="30"/>
  <c r="L11" i="30"/>
  <c r="J11" i="30"/>
  <c r="I11" i="30"/>
  <c r="H11" i="30"/>
  <c r="G11" i="30"/>
  <c r="F11" i="30"/>
  <c r="E11" i="30"/>
  <c r="D11" i="30"/>
  <c r="C11" i="30"/>
  <c r="AE10" i="30"/>
  <c r="AD10" i="30"/>
  <c r="AB10" i="30"/>
  <c r="AA10" i="30"/>
  <c r="Y10" i="30"/>
  <c r="X10" i="30"/>
  <c r="V10" i="30"/>
  <c r="U10" i="30"/>
  <c r="T10" i="30"/>
  <c r="S10" i="30"/>
  <c r="R10" i="30"/>
  <c r="Q10" i="30"/>
  <c r="P10" i="30"/>
  <c r="O10" i="30"/>
  <c r="N10" i="30"/>
  <c r="M10" i="30"/>
  <c r="L10" i="30"/>
  <c r="J10" i="30"/>
  <c r="I10" i="30"/>
  <c r="H10" i="30"/>
  <c r="G10" i="30"/>
  <c r="F10" i="30"/>
  <c r="E10" i="30"/>
  <c r="D10" i="30"/>
  <c r="C10" i="30"/>
  <c r="AE9" i="30"/>
  <c r="AD9" i="30"/>
  <c r="AB9" i="30"/>
  <c r="AA9" i="30"/>
  <c r="Y9" i="30"/>
  <c r="X9" i="30"/>
  <c r="V9" i="30"/>
  <c r="U9" i="30"/>
  <c r="T9" i="30"/>
  <c r="S9" i="30"/>
  <c r="R9" i="30"/>
  <c r="Q9" i="30"/>
  <c r="P9" i="30"/>
  <c r="O9" i="30"/>
  <c r="N9" i="30"/>
  <c r="M9" i="30"/>
  <c r="L9" i="30"/>
  <c r="J9" i="30"/>
  <c r="I9" i="30"/>
  <c r="H9" i="30"/>
  <c r="G9" i="30"/>
  <c r="F9" i="30"/>
  <c r="E9" i="30"/>
  <c r="D9" i="30"/>
  <c r="C9" i="30"/>
  <c r="AE8" i="30"/>
  <c r="AD8" i="30"/>
  <c r="AB8" i="30"/>
  <c r="AA8" i="30"/>
  <c r="Y8" i="30"/>
  <c r="X8" i="30"/>
  <c r="V8" i="30"/>
  <c r="U8" i="30"/>
  <c r="T8" i="30"/>
  <c r="S8" i="30"/>
  <c r="R8" i="30"/>
  <c r="Q8" i="30"/>
  <c r="P8" i="30"/>
  <c r="O8" i="30"/>
  <c r="N8" i="30"/>
  <c r="M8" i="30"/>
  <c r="L8" i="30"/>
  <c r="J8" i="30"/>
  <c r="I8" i="30"/>
  <c r="H8" i="30"/>
  <c r="G8" i="30"/>
  <c r="F8" i="30"/>
  <c r="E8" i="30"/>
  <c r="D8" i="30"/>
  <c r="C8" i="30"/>
  <c r="AE7" i="30"/>
  <c r="AD7" i="30"/>
  <c r="AB7" i="30"/>
  <c r="AA7" i="30"/>
  <c r="Y7" i="30"/>
  <c r="X7" i="30"/>
  <c r="V7" i="30"/>
  <c r="U7" i="30"/>
  <c r="T7" i="30"/>
  <c r="S7" i="30"/>
  <c r="R7" i="30"/>
  <c r="Q7" i="30"/>
  <c r="P7" i="30"/>
  <c r="O7" i="30"/>
  <c r="N7" i="30"/>
  <c r="M7" i="30"/>
  <c r="L7" i="30"/>
  <c r="J7" i="30"/>
  <c r="I7" i="30"/>
  <c r="H7" i="30"/>
  <c r="G7" i="30"/>
  <c r="F7" i="30"/>
  <c r="E7" i="30"/>
  <c r="D7" i="30"/>
  <c r="C7" i="30"/>
  <c r="AE6" i="30"/>
  <c r="AD6" i="30"/>
  <c r="AB6" i="30"/>
  <c r="AA6" i="30"/>
  <c r="Y6" i="30"/>
  <c r="X6" i="30"/>
  <c r="V6" i="30"/>
  <c r="U6" i="30"/>
  <c r="T6" i="30"/>
  <c r="S6" i="30"/>
  <c r="R6" i="30"/>
  <c r="Q6" i="30"/>
  <c r="P6" i="30"/>
  <c r="O6" i="30"/>
  <c r="N6" i="30"/>
  <c r="M6" i="30"/>
  <c r="L6" i="30"/>
  <c r="J6" i="30"/>
  <c r="I6" i="30"/>
  <c r="H6" i="30"/>
  <c r="G6" i="30"/>
  <c r="F6" i="30"/>
  <c r="E6" i="30"/>
  <c r="D6" i="30"/>
  <c r="C6" i="30"/>
  <c r="AE5" i="30"/>
  <c r="AD5" i="30"/>
  <c r="AB5" i="30"/>
  <c r="AA5" i="30"/>
  <c r="Y5" i="30"/>
  <c r="X5" i="30"/>
  <c r="V5" i="30"/>
  <c r="U5" i="30"/>
  <c r="T5" i="30"/>
  <c r="S5" i="30"/>
  <c r="R5" i="30"/>
  <c r="Q5" i="30"/>
  <c r="P5" i="30"/>
  <c r="O5" i="30"/>
  <c r="N5" i="30"/>
  <c r="M5" i="30"/>
  <c r="L5" i="30"/>
  <c r="J5" i="30"/>
  <c r="I5" i="30"/>
  <c r="H5" i="30"/>
  <c r="G5" i="30"/>
  <c r="F5" i="30"/>
  <c r="E5" i="30"/>
  <c r="D5" i="30"/>
  <c r="C5" i="30"/>
  <c r="AE4" i="30"/>
  <c r="AD4" i="30"/>
  <c r="AB4" i="30"/>
  <c r="AA4" i="30"/>
  <c r="Y4" i="30"/>
  <c r="X4" i="30"/>
  <c r="V4" i="30"/>
  <c r="U4" i="30"/>
  <c r="T4" i="30"/>
  <c r="S4" i="30"/>
  <c r="R4" i="30"/>
  <c r="Q4" i="30"/>
  <c r="P4" i="30"/>
  <c r="O4" i="30"/>
  <c r="N4" i="30"/>
  <c r="M4" i="30"/>
  <c r="L4" i="30"/>
  <c r="J4" i="30"/>
  <c r="I4" i="30"/>
  <c r="H4" i="30"/>
  <c r="G4" i="30"/>
  <c r="F4" i="30"/>
  <c r="E4" i="30"/>
  <c r="D4" i="30"/>
  <c r="C4" i="30"/>
  <c r="AE3" i="30"/>
  <c r="AD3" i="30"/>
  <c r="AB3" i="30"/>
  <c r="AA3" i="30"/>
  <c r="Y3" i="30"/>
  <c r="X3" i="30"/>
  <c r="V3" i="30"/>
  <c r="U3" i="30"/>
  <c r="T3" i="30"/>
  <c r="S3" i="30"/>
  <c r="R3" i="30"/>
  <c r="Q3" i="30"/>
  <c r="P3" i="30"/>
  <c r="O3" i="30"/>
  <c r="N3" i="30"/>
  <c r="M3" i="30"/>
  <c r="L3" i="30"/>
  <c r="J3" i="30"/>
  <c r="I3" i="30"/>
  <c r="H3" i="30"/>
  <c r="G3" i="30"/>
  <c r="F3" i="30"/>
  <c r="E3" i="30"/>
  <c r="D3" i="30"/>
  <c r="C3" i="30"/>
  <c r="AE2" i="30"/>
  <c r="AD2" i="30"/>
  <c r="AB2" i="30"/>
  <c r="AA2" i="30"/>
  <c r="Y2" i="30"/>
  <c r="X2" i="30"/>
  <c r="V2" i="30"/>
  <c r="U2" i="30"/>
  <c r="T2" i="30"/>
  <c r="S2" i="30"/>
  <c r="R2" i="30"/>
  <c r="Q2" i="30"/>
  <c r="P2" i="30"/>
  <c r="O2" i="30"/>
  <c r="N2" i="30"/>
  <c r="M2" i="30"/>
  <c r="L2" i="30"/>
  <c r="J2" i="30"/>
  <c r="I2" i="30"/>
  <c r="H2" i="30"/>
  <c r="G2" i="30"/>
  <c r="F2" i="30"/>
  <c r="E2" i="30"/>
  <c r="D2" i="30"/>
  <c r="C2" i="30"/>
  <c r="B2" i="30"/>
  <c r="B31" i="31" s="1"/>
  <c r="A2" i="30"/>
  <c r="A16" i="31" s="1"/>
  <c r="BR37" i="29"/>
  <c r="BP37" i="29"/>
  <c r="BH37" i="29"/>
  <c r="AF31" i="30" s="1"/>
  <c r="BF37" i="29"/>
  <c r="AF30" i="30" s="1"/>
  <c r="BD37" i="29"/>
  <c r="AF29" i="30" s="1"/>
  <c r="BB37" i="29"/>
  <c r="AF28" i="30" s="1"/>
  <c r="AZ37" i="29"/>
  <c r="AF27" i="30" s="1"/>
  <c r="AX37" i="29"/>
  <c r="AF26" i="30" s="1"/>
  <c r="AV37" i="29"/>
  <c r="AF25" i="30" s="1"/>
  <c r="AT37" i="29"/>
  <c r="AF24" i="30" s="1"/>
  <c r="AR37" i="29"/>
  <c r="AF23" i="30" s="1"/>
  <c r="AP37" i="29"/>
  <c r="AF22" i="30" s="1"/>
  <c r="AN37" i="29"/>
  <c r="AF21" i="30" s="1"/>
  <c r="AL37" i="29"/>
  <c r="AF20" i="30" s="1"/>
  <c r="AJ37" i="29"/>
  <c r="AF19" i="30" s="1"/>
  <c r="AH37" i="29"/>
  <c r="AF18" i="30" s="1"/>
  <c r="AF37" i="29"/>
  <c r="AF17" i="30" s="1"/>
  <c r="AD37" i="29"/>
  <c r="AF16" i="30" s="1"/>
  <c r="AB37" i="29"/>
  <c r="AF15" i="30" s="1"/>
  <c r="Z37" i="29"/>
  <c r="AF14" i="30" s="1"/>
  <c r="X37" i="29"/>
  <c r="AF13" i="30" s="1"/>
  <c r="V37" i="29"/>
  <c r="AF12" i="30" s="1"/>
  <c r="T37" i="29"/>
  <c r="AF11" i="30" s="1"/>
  <c r="R37" i="29"/>
  <c r="AF10" i="30" s="1"/>
  <c r="P37" i="29"/>
  <c r="AF9" i="30" s="1"/>
  <c r="N37" i="29"/>
  <c r="AF8" i="30" s="1"/>
  <c r="L37" i="29"/>
  <c r="AF7" i="30" s="1"/>
  <c r="J37" i="29"/>
  <c r="AF6" i="30" s="1"/>
  <c r="H37" i="29"/>
  <c r="AF5" i="30" s="1"/>
  <c r="F37" i="29"/>
  <c r="AF4" i="30" s="1"/>
  <c r="D37" i="29"/>
  <c r="AF3" i="30" s="1"/>
  <c r="B37" i="29"/>
  <c r="AF2" i="30" s="1"/>
  <c r="BU36" i="29"/>
  <c r="BS36" i="29"/>
  <c r="BM36" i="29"/>
  <c r="BN36" i="29" s="1"/>
  <c r="BL36" i="29"/>
  <c r="BI36" i="29"/>
  <c r="Y31" i="31" s="1"/>
  <c r="BG36" i="29"/>
  <c r="Y30" i="31" s="1"/>
  <c r="BE36" i="29"/>
  <c r="Y29" i="31" s="1"/>
  <c r="BC36" i="29"/>
  <c r="Y28" i="31" s="1"/>
  <c r="BA36" i="29"/>
  <c r="Y27" i="31" s="1"/>
  <c r="AY36" i="29"/>
  <c r="Y26" i="31" s="1"/>
  <c r="AW36" i="29"/>
  <c r="Y25" i="31" s="1"/>
  <c r="AU36" i="29"/>
  <c r="Y24" i="31" s="1"/>
  <c r="AS36" i="29"/>
  <c r="Y23" i="31" s="1"/>
  <c r="AQ36" i="29"/>
  <c r="Y22" i="31" s="1"/>
  <c r="AO36" i="29"/>
  <c r="Y21" i="31" s="1"/>
  <c r="AM36" i="29"/>
  <c r="Y20" i="31" s="1"/>
  <c r="AK36" i="29"/>
  <c r="Y19" i="31" s="1"/>
  <c r="AI36" i="29"/>
  <c r="Y18" i="31" s="1"/>
  <c r="AG36" i="29"/>
  <c r="Y17" i="31" s="1"/>
  <c r="AE36" i="29"/>
  <c r="Y16" i="31" s="1"/>
  <c r="AC36" i="29"/>
  <c r="Y15" i="31" s="1"/>
  <c r="AA36" i="29"/>
  <c r="Y14" i="31" s="1"/>
  <c r="Y36" i="29"/>
  <c r="Y13" i="31" s="1"/>
  <c r="W36" i="29"/>
  <c r="Y12" i="31" s="1"/>
  <c r="U36" i="29"/>
  <c r="Y11" i="31" s="1"/>
  <c r="S36" i="29"/>
  <c r="Y10" i="31" s="1"/>
  <c r="Q36" i="29"/>
  <c r="Y9" i="31" s="1"/>
  <c r="O36" i="29"/>
  <c r="Y8" i="31" s="1"/>
  <c r="M36" i="29"/>
  <c r="Y7" i="31" s="1"/>
  <c r="K36" i="29"/>
  <c r="Y6" i="31" s="1"/>
  <c r="I36" i="29"/>
  <c r="Y5" i="31" s="1"/>
  <c r="G36" i="29"/>
  <c r="Y4" i="31" s="1"/>
  <c r="E36" i="29"/>
  <c r="Y3" i="31" s="1"/>
  <c r="C36" i="29"/>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C35" i="29"/>
  <c r="BR33" i="29"/>
  <c r="BP33" i="29"/>
  <c r="BH33" i="29"/>
  <c r="AC31" i="30" s="1"/>
  <c r="BF33" i="29"/>
  <c r="AC30" i="30" s="1"/>
  <c r="BD33" i="29"/>
  <c r="AC29" i="30" s="1"/>
  <c r="BB33" i="29"/>
  <c r="AC28" i="30" s="1"/>
  <c r="AZ33" i="29"/>
  <c r="AC27" i="30" s="1"/>
  <c r="AX33" i="29"/>
  <c r="AC26" i="30" s="1"/>
  <c r="AV33" i="29"/>
  <c r="AC25" i="30" s="1"/>
  <c r="AT33" i="29"/>
  <c r="AC24" i="30" s="1"/>
  <c r="AR33" i="29"/>
  <c r="AC23" i="30" s="1"/>
  <c r="AP33" i="29"/>
  <c r="AC22" i="30" s="1"/>
  <c r="AN33" i="29"/>
  <c r="AC21" i="30" s="1"/>
  <c r="AL33" i="29"/>
  <c r="AC20" i="30" s="1"/>
  <c r="AJ33" i="29"/>
  <c r="AC19" i="30" s="1"/>
  <c r="AH33" i="29"/>
  <c r="AC18" i="30" s="1"/>
  <c r="AF33" i="29"/>
  <c r="AC17" i="30" s="1"/>
  <c r="AD33" i="29"/>
  <c r="AC16" i="30" s="1"/>
  <c r="AB33" i="29"/>
  <c r="AC15" i="30" s="1"/>
  <c r="Z33" i="29"/>
  <c r="AC14" i="30" s="1"/>
  <c r="X33" i="29"/>
  <c r="AC13" i="30" s="1"/>
  <c r="V33" i="29"/>
  <c r="AC12" i="30" s="1"/>
  <c r="T33" i="29"/>
  <c r="AC11" i="30" s="1"/>
  <c r="R33" i="29"/>
  <c r="AC10" i="30" s="1"/>
  <c r="P33" i="29"/>
  <c r="AC9" i="30" s="1"/>
  <c r="N33" i="29"/>
  <c r="AC8" i="30" s="1"/>
  <c r="L33" i="29"/>
  <c r="AC7" i="30" s="1"/>
  <c r="J33" i="29"/>
  <c r="AC6" i="30" s="1"/>
  <c r="H33" i="29"/>
  <c r="AC5" i="30" s="1"/>
  <c r="F33" i="29"/>
  <c r="AC4" i="30" s="1"/>
  <c r="D33" i="29"/>
  <c r="AC3" i="30" s="1"/>
  <c r="B33" i="29"/>
  <c r="AC2" i="30" s="1"/>
  <c r="BU32" i="29"/>
  <c r="BS32" i="29"/>
  <c r="BM32" i="29"/>
  <c r="BN32" i="29" s="1"/>
  <c r="BL32" i="29"/>
  <c r="BI32" i="29"/>
  <c r="W31" i="31" s="1"/>
  <c r="BG32" i="29"/>
  <c r="W30" i="31" s="1"/>
  <c r="BE32" i="29"/>
  <c r="W29" i="31" s="1"/>
  <c r="BC32" i="29"/>
  <c r="W28" i="31" s="1"/>
  <c r="BA32" i="29"/>
  <c r="W27" i="31" s="1"/>
  <c r="AY32" i="29"/>
  <c r="W26" i="31" s="1"/>
  <c r="AW32" i="29"/>
  <c r="W25" i="31" s="1"/>
  <c r="AU32" i="29"/>
  <c r="W24" i="31" s="1"/>
  <c r="AS32" i="29"/>
  <c r="W23" i="31" s="1"/>
  <c r="AQ32" i="29"/>
  <c r="W22" i="31" s="1"/>
  <c r="AO32" i="29"/>
  <c r="W21" i="31" s="1"/>
  <c r="AM32" i="29"/>
  <c r="W20" i="31" s="1"/>
  <c r="AK32" i="29"/>
  <c r="W19" i="31" s="1"/>
  <c r="AI32" i="29"/>
  <c r="W18" i="31" s="1"/>
  <c r="AG32" i="29"/>
  <c r="W17" i="31" s="1"/>
  <c r="AE32" i="29"/>
  <c r="W16" i="31" s="1"/>
  <c r="AC32" i="29"/>
  <c r="W15" i="31" s="1"/>
  <c r="AA32" i="29"/>
  <c r="W14" i="31" s="1"/>
  <c r="Y32" i="29"/>
  <c r="W13" i="31" s="1"/>
  <c r="W32" i="29"/>
  <c r="W12" i="31" s="1"/>
  <c r="U32" i="29"/>
  <c r="W11" i="31" s="1"/>
  <c r="S32" i="29"/>
  <c r="W10" i="31" s="1"/>
  <c r="Q32" i="29"/>
  <c r="W9" i="31" s="1"/>
  <c r="O32" i="29"/>
  <c r="W8" i="31" s="1"/>
  <c r="M32" i="29"/>
  <c r="W7" i="31" s="1"/>
  <c r="K32" i="29"/>
  <c r="W6" i="31" s="1"/>
  <c r="I32" i="29"/>
  <c r="W5" i="31" s="1"/>
  <c r="G32" i="29"/>
  <c r="W4" i="31" s="1"/>
  <c r="E32" i="29"/>
  <c r="W3" i="31" s="1"/>
  <c r="C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V8" i="31" s="1"/>
  <c r="M31" i="29"/>
  <c r="V7" i="31" s="1"/>
  <c r="K31" i="29"/>
  <c r="V6" i="31" s="1"/>
  <c r="I31" i="29"/>
  <c r="V5" i="31" s="1"/>
  <c r="G31" i="29"/>
  <c r="V4" i="31" s="1"/>
  <c r="E31" i="29"/>
  <c r="V3" i="31" s="1"/>
  <c r="C31" i="29"/>
  <c r="V2" i="31" s="1"/>
  <c r="BR29" i="29"/>
  <c r="BP29" i="29"/>
  <c r="BH29" i="29"/>
  <c r="Z31" i="30" s="1"/>
  <c r="BF29" i="29"/>
  <c r="Z30" i="30" s="1"/>
  <c r="BD29" i="29"/>
  <c r="Z29" i="30" s="1"/>
  <c r="BB29" i="29"/>
  <c r="Z28" i="30" s="1"/>
  <c r="AZ29" i="29"/>
  <c r="Z27" i="30" s="1"/>
  <c r="AX29" i="29"/>
  <c r="Z26" i="30" s="1"/>
  <c r="AV29" i="29"/>
  <c r="Z25" i="30" s="1"/>
  <c r="AT29" i="29"/>
  <c r="Z24" i="30" s="1"/>
  <c r="AR29" i="29"/>
  <c r="Z23" i="30" s="1"/>
  <c r="AP29" i="29"/>
  <c r="Z22" i="30" s="1"/>
  <c r="AN29" i="29"/>
  <c r="Z21" i="30" s="1"/>
  <c r="AL29" i="29"/>
  <c r="Z20" i="30" s="1"/>
  <c r="AJ29" i="29"/>
  <c r="Z19" i="30" s="1"/>
  <c r="AH29" i="29"/>
  <c r="Z18" i="30" s="1"/>
  <c r="AF29" i="29"/>
  <c r="Z17" i="30" s="1"/>
  <c r="AD29" i="29"/>
  <c r="Z16" i="30" s="1"/>
  <c r="AB29" i="29"/>
  <c r="Z15" i="30" s="1"/>
  <c r="Z29" i="29"/>
  <c r="Z14" i="30" s="1"/>
  <c r="X29" i="29"/>
  <c r="Z13" i="30" s="1"/>
  <c r="V29" i="29"/>
  <c r="Z12" i="30" s="1"/>
  <c r="T29" i="29"/>
  <c r="Z11" i="30" s="1"/>
  <c r="R29" i="29"/>
  <c r="Z10" i="30" s="1"/>
  <c r="P29" i="29"/>
  <c r="Z9" i="30" s="1"/>
  <c r="N29" i="29"/>
  <c r="Z8" i="30" s="1"/>
  <c r="L29" i="29"/>
  <c r="Z7" i="30" s="1"/>
  <c r="J29" i="29"/>
  <c r="Z6" i="30" s="1"/>
  <c r="Z5" i="30"/>
  <c r="F29" i="29"/>
  <c r="Z4" i="30" s="1"/>
  <c r="D29" i="29"/>
  <c r="Z3" i="30" s="1"/>
  <c r="B29" i="29"/>
  <c r="BU28" i="29"/>
  <c r="BS28" i="29"/>
  <c r="BM28" i="29"/>
  <c r="BN28" i="29" s="1"/>
  <c r="BL28" i="29"/>
  <c r="BI28" i="29"/>
  <c r="U31" i="31" s="1"/>
  <c r="BG28" i="29"/>
  <c r="U30" i="31" s="1"/>
  <c r="BE28" i="29"/>
  <c r="U29" i="31" s="1"/>
  <c r="BC28" i="29"/>
  <c r="U28" i="31" s="1"/>
  <c r="BA28" i="29"/>
  <c r="U27" i="31" s="1"/>
  <c r="AY28" i="29"/>
  <c r="U26" i="31" s="1"/>
  <c r="AW28" i="29"/>
  <c r="U25" i="31" s="1"/>
  <c r="AU28" i="29"/>
  <c r="U24" i="31" s="1"/>
  <c r="AS28" i="29"/>
  <c r="U23" i="31" s="1"/>
  <c r="AQ28" i="29"/>
  <c r="U22" i="31" s="1"/>
  <c r="AO28" i="29"/>
  <c r="U21" i="31" s="1"/>
  <c r="AM28" i="29"/>
  <c r="U20" i="31" s="1"/>
  <c r="AK28" i="29"/>
  <c r="U19" i="31" s="1"/>
  <c r="AI28" i="29"/>
  <c r="U18" i="31" s="1"/>
  <c r="AG28" i="29"/>
  <c r="U17" i="31" s="1"/>
  <c r="AE28" i="29"/>
  <c r="U16" i="31" s="1"/>
  <c r="AC28" i="29"/>
  <c r="U15" i="31" s="1"/>
  <c r="AA28" i="29"/>
  <c r="U14" i="31" s="1"/>
  <c r="Y28" i="29"/>
  <c r="U13" i="31" s="1"/>
  <c r="W28" i="29"/>
  <c r="U12" i="31" s="1"/>
  <c r="U28" i="29"/>
  <c r="U11" i="31" s="1"/>
  <c r="S28" i="29"/>
  <c r="U10" i="31" s="1"/>
  <c r="Q28" i="29"/>
  <c r="U9" i="31" s="1"/>
  <c r="O28" i="29"/>
  <c r="U8" i="31" s="1"/>
  <c r="M28" i="29"/>
  <c r="U7" i="31" s="1"/>
  <c r="K28" i="29"/>
  <c r="U6" i="31" s="1"/>
  <c r="I28" i="29"/>
  <c r="U5" i="31" s="1"/>
  <c r="G28" i="29"/>
  <c r="U4" i="31" s="1"/>
  <c r="E28" i="29"/>
  <c r="U3" i="31" s="1"/>
  <c r="C28" i="29"/>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T6" i="31" s="1"/>
  <c r="I27" i="29"/>
  <c r="T5" i="31" s="1"/>
  <c r="G27" i="29"/>
  <c r="T4" i="31" s="1"/>
  <c r="E27" i="29"/>
  <c r="T3" i="31" s="1"/>
  <c r="C27" i="29"/>
  <c r="BR25" i="29"/>
  <c r="BP25" i="29"/>
  <c r="BH25" i="29"/>
  <c r="W31" i="30" s="1"/>
  <c r="BF25" i="29"/>
  <c r="W30" i="30" s="1"/>
  <c r="BD25" i="29"/>
  <c r="W29" i="30" s="1"/>
  <c r="BB25" i="29"/>
  <c r="W28" i="30" s="1"/>
  <c r="AZ25" i="29"/>
  <c r="W27" i="30" s="1"/>
  <c r="AX25" i="29"/>
  <c r="W26" i="30" s="1"/>
  <c r="AV25" i="29"/>
  <c r="W25" i="30" s="1"/>
  <c r="AT25" i="29"/>
  <c r="W24" i="30" s="1"/>
  <c r="AR25" i="29"/>
  <c r="W23" i="30" s="1"/>
  <c r="AP25" i="29"/>
  <c r="W22" i="30" s="1"/>
  <c r="AN25" i="29"/>
  <c r="W21" i="30" s="1"/>
  <c r="AL25" i="29"/>
  <c r="W20" i="30" s="1"/>
  <c r="AJ25" i="29"/>
  <c r="W19" i="30" s="1"/>
  <c r="AH25" i="29"/>
  <c r="W18" i="30" s="1"/>
  <c r="AF25" i="29"/>
  <c r="W17" i="30" s="1"/>
  <c r="AD25" i="29"/>
  <c r="W16" i="30" s="1"/>
  <c r="AB25" i="29"/>
  <c r="W15" i="30" s="1"/>
  <c r="Z25" i="29"/>
  <c r="W14" i="30" s="1"/>
  <c r="X25" i="29"/>
  <c r="W13" i="30" s="1"/>
  <c r="V25" i="29"/>
  <c r="W12" i="30" s="1"/>
  <c r="T25" i="29"/>
  <c r="W11" i="30" s="1"/>
  <c r="R25" i="29"/>
  <c r="W10" i="30" s="1"/>
  <c r="P25" i="29"/>
  <c r="W9" i="30" s="1"/>
  <c r="N25" i="29"/>
  <c r="W8" i="30" s="1"/>
  <c r="L25" i="29"/>
  <c r="W7" i="30" s="1"/>
  <c r="J25" i="29"/>
  <c r="W6" i="30" s="1"/>
  <c r="H25" i="29"/>
  <c r="W5" i="30" s="1"/>
  <c r="F25" i="29"/>
  <c r="W4" i="30" s="1"/>
  <c r="D25" i="29"/>
  <c r="W3" i="30" s="1"/>
  <c r="B25" i="29"/>
  <c r="BU24" i="29"/>
  <c r="BS24" i="29"/>
  <c r="BM24" i="29"/>
  <c r="BN24" i="29" s="1"/>
  <c r="BL24" i="29"/>
  <c r="BI24" i="29"/>
  <c r="S31" i="31" s="1"/>
  <c r="BG24" i="29"/>
  <c r="S30" i="31" s="1"/>
  <c r="BE24" i="29"/>
  <c r="S29" i="31" s="1"/>
  <c r="BC24" i="29"/>
  <c r="S28" i="31" s="1"/>
  <c r="BA24" i="29"/>
  <c r="S27" i="31" s="1"/>
  <c r="AY24" i="29"/>
  <c r="S26" i="31" s="1"/>
  <c r="AW24" i="29"/>
  <c r="S25" i="31" s="1"/>
  <c r="AU24" i="29"/>
  <c r="S24" i="31" s="1"/>
  <c r="AS24" i="29"/>
  <c r="S23" i="31" s="1"/>
  <c r="AQ24" i="29"/>
  <c r="S22" i="31" s="1"/>
  <c r="AO24" i="29"/>
  <c r="S21" i="31" s="1"/>
  <c r="AM24" i="29"/>
  <c r="S20" i="31" s="1"/>
  <c r="AK24" i="29"/>
  <c r="S19" i="31" s="1"/>
  <c r="AI24" i="29"/>
  <c r="S18" i="31" s="1"/>
  <c r="AG24" i="29"/>
  <c r="S17" i="31" s="1"/>
  <c r="AE24" i="29"/>
  <c r="S16" i="31" s="1"/>
  <c r="AC24" i="29"/>
  <c r="S15" i="31" s="1"/>
  <c r="AA24" i="29"/>
  <c r="S14" i="31" s="1"/>
  <c r="Y24" i="29"/>
  <c r="S13" i="31" s="1"/>
  <c r="W24" i="29"/>
  <c r="S12" i="31" s="1"/>
  <c r="U24" i="29"/>
  <c r="S11" i="31" s="1"/>
  <c r="S24" i="29"/>
  <c r="S10" i="31" s="1"/>
  <c r="Q24" i="29"/>
  <c r="S9" i="31" s="1"/>
  <c r="O24" i="29"/>
  <c r="S8" i="31" s="1"/>
  <c r="M24" i="29"/>
  <c r="S7" i="31" s="1"/>
  <c r="K24" i="29"/>
  <c r="S6" i="31" s="1"/>
  <c r="I24" i="29"/>
  <c r="S5" i="31" s="1"/>
  <c r="G24" i="29"/>
  <c r="S4" i="31" s="1"/>
  <c r="E24" i="29"/>
  <c r="S3" i="31" s="1"/>
  <c r="C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BU21" i="29"/>
  <c r="BS21" i="29"/>
  <c r="BR21" i="29"/>
  <c r="BP21" i="29"/>
  <c r="BM21" i="29"/>
  <c r="BN21" i="29" s="1"/>
  <c r="BL21" i="29"/>
  <c r="BU20" i="29"/>
  <c r="BS20" i="29"/>
  <c r="BM20" i="29"/>
  <c r="BN20" i="29" s="1"/>
  <c r="BL20" i="29"/>
  <c r="BI20" i="29"/>
  <c r="Q31" i="31" s="1"/>
  <c r="BG20" i="29"/>
  <c r="Q30" i="31" s="1"/>
  <c r="BE20" i="29"/>
  <c r="Q29" i="31" s="1"/>
  <c r="BC20" i="29"/>
  <c r="Q28" i="31" s="1"/>
  <c r="BA20" i="29"/>
  <c r="Q27" i="31" s="1"/>
  <c r="AY20" i="29"/>
  <c r="Q26" i="31" s="1"/>
  <c r="AW20" i="29"/>
  <c r="Q25" i="31" s="1"/>
  <c r="AU20" i="29"/>
  <c r="Q24" i="31" s="1"/>
  <c r="AS20" i="29"/>
  <c r="Q23" i="31" s="1"/>
  <c r="AQ20" i="29"/>
  <c r="Q22" i="31" s="1"/>
  <c r="AO20" i="29"/>
  <c r="Q21" i="31" s="1"/>
  <c r="AM20" i="29"/>
  <c r="Q20" i="31" s="1"/>
  <c r="AK20" i="29"/>
  <c r="Q19" i="31" s="1"/>
  <c r="AI20" i="29"/>
  <c r="Q18" i="31" s="1"/>
  <c r="AG20" i="29"/>
  <c r="Q17" i="31" s="1"/>
  <c r="AE20" i="29"/>
  <c r="Q16" i="31" s="1"/>
  <c r="AC20" i="29"/>
  <c r="Q15" i="31" s="1"/>
  <c r="AA20" i="29"/>
  <c r="Q14" i="31" s="1"/>
  <c r="Y20" i="29"/>
  <c r="Q13" i="31" s="1"/>
  <c r="W20" i="29"/>
  <c r="Q12" i="31" s="1"/>
  <c r="U20" i="29"/>
  <c r="Q11" i="31" s="1"/>
  <c r="S20" i="29"/>
  <c r="Q10" i="31" s="1"/>
  <c r="Q20" i="29"/>
  <c r="Q9" i="31" s="1"/>
  <c r="O20" i="29"/>
  <c r="Q8" i="31" s="1"/>
  <c r="M20" i="29"/>
  <c r="Q7" i="31" s="1"/>
  <c r="K20" i="29"/>
  <c r="Q6" i="31" s="1"/>
  <c r="I20" i="29"/>
  <c r="Q5" i="31" s="1"/>
  <c r="G20" i="29"/>
  <c r="Q4" i="31" s="1"/>
  <c r="E20" i="29"/>
  <c r="Q3" i="31" s="1"/>
  <c r="C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I19" i="29"/>
  <c r="P5" i="31" s="1"/>
  <c r="G19" i="29"/>
  <c r="P4" i="31" s="1"/>
  <c r="E19" i="29"/>
  <c r="P3" i="31" s="1"/>
  <c r="C19" i="29"/>
  <c r="P2" i="31" s="1"/>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K3" i="31" s="1"/>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I4" i="31" s="1"/>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F5" i="31" s="1"/>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E8" i="31" s="1"/>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E31" i="27"/>
  <c r="AD31" i="27"/>
  <c r="AB31" i="27"/>
  <c r="AA31" i="27"/>
  <c r="Y31" i="27"/>
  <c r="X31" i="27"/>
  <c r="V31" i="27"/>
  <c r="U31" i="27"/>
  <c r="T31" i="27"/>
  <c r="S31" i="27"/>
  <c r="R31" i="27"/>
  <c r="Q31" i="27"/>
  <c r="P31" i="27"/>
  <c r="O31" i="27"/>
  <c r="N31" i="27"/>
  <c r="M31" i="27"/>
  <c r="L31" i="27"/>
  <c r="J31" i="27"/>
  <c r="I31" i="27"/>
  <c r="H31" i="27"/>
  <c r="G31" i="27"/>
  <c r="F31" i="27"/>
  <c r="E31" i="27"/>
  <c r="D31" i="27"/>
  <c r="C31" i="27"/>
  <c r="AE30" i="27"/>
  <c r="AD30" i="27"/>
  <c r="AB30" i="27"/>
  <c r="AA30" i="27"/>
  <c r="Y30" i="27"/>
  <c r="X30" i="27"/>
  <c r="V30" i="27"/>
  <c r="U30" i="27"/>
  <c r="T30" i="27"/>
  <c r="S30" i="27"/>
  <c r="R30" i="27"/>
  <c r="Q30" i="27"/>
  <c r="P30" i="27"/>
  <c r="O30" i="27"/>
  <c r="N30" i="27"/>
  <c r="M30" i="27"/>
  <c r="L30" i="27"/>
  <c r="J30" i="27"/>
  <c r="I30" i="27"/>
  <c r="H30" i="27"/>
  <c r="G30" i="27"/>
  <c r="F30" i="27"/>
  <c r="E30" i="27"/>
  <c r="D30" i="27"/>
  <c r="C30" i="27"/>
  <c r="AE29" i="27"/>
  <c r="AD29" i="27"/>
  <c r="AB29" i="27"/>
  <c r="AA29" i="27"/>
  <c r="Y29" i="27"/>
  <c r="X29" i="27"/>
  <c r="V29" i="27"/>
  <c r="U29" i="27"/>
  <c r="T29" i="27"/>
  <c r="S29" i="27"/>
  <c r="R29" i="27"/>
  <c r="Q29" i="27"/>
  <c r="P29" i="27"/>
  <c r="O29" i="27"/>
  <c r="N29" i="27"/>
  <c r="M29" i="27"/>
  <c r="L29" i="27"/>
  <c r="J29" i="27"/>
  <c r="I29" i="27"/>
  <c r="H29" i="27"/>
  <c r="G29" i="27"/>
  <c r="F29" i="27"/>
  <c r="E29" i="27"/>
  <c r="D29" i="27"/>
  <c r="C29" i="27"/>
  <c r="AE28" i="27"/>
  <c r="AD28" i="27"/>
  <c r="AB28" i="27"/>
  <c r="AA28" i="27"/>
  <c r="Y28" i="27"/>
  <c r="X28" i="27"/>
  <c r="V28" i="27"/>
  <c r="U28" i="27"/>
  <c r="T28" i="27"/>
  <c r="S28" i="27"/>
  <c r="R28" i="27"/>
  <c r="Q28" i="27"/>
  <c r="P28" i="27"/>
  <c r="O28" i="27"/>
  <c r="N28" i="27"/>
  <c r="M28" i="27"/>
  <c r="L28" i="27"/>
  <c r="J28" i="27"/>
  <c r="I28" i="27"/>
  <c r="H28" i="27"/>
  <c r="G28" i="27"/>
  <c r="F28" i="27"/>
  <c r="E28" i="27"/>
  <c r="D28" i="27"/>
  <c r="C28" i="27"/>
  <c r="AE27" i="27"/>
  <c r="AD27" i="27"/>
  <c r="AB27" i="27"/>
  <c r="AA27" i="27"/>
  <c r="Y27" i="27"/>
  <c r="X27" i="27"/>
  <c r="V27" i="27"/>
  <c r="U27" i="27"/>
  <c r="T27" i="27"/>
  <c r="S27" i="27"/>
  <c r="R27" i="27"/>
  <c r="Q27" i="27"/>
  <c r="P27" i="27"/>
  <c r="O27" i="27"/>
  <c r="N27" i="27"/>
  <c r="M27" i="27"/>
  <c r="L27" i="27"/>
  <c r="J27" i="27"/>
  <c r="I27" i="27"/>
  <c r="H27" i="27"/>
  <c r="G27" i="27"/>
  <c r="F27" i="27"/>
  <c r="E27" i="27"/>
  <c r="D27" i="27"/>
  <c r="C27" i="27"/>
  <c r="AE26" i="27"/>
  <c r="AD26" i="27"/>
  <c r="AB26" i="27"/>
  <c r="AA26" i="27"/>
  <c r="Y26" i="27"/>
  <c r="X26" i="27"/>
  <c r="V26" i="27"/>
  <c r="U26" i="27"/>
  <c r="T26" i="27"/>
  <c r="S26" i="27"/>
  <c r="R26" i="27"/>
  <c r="Q26" i="27"/>
  <c r="P26" i="27"/>
  <c r="O26" i="27"/>
  <c r="N26" i="27"/>
  <c r="M26" i="27"/>
  <c r="L26" i="27"/>
  <c r="J26" i="27"/>
  <c r="I26" i="27"/>
  <c r="H26" i="27"/>
  <c r="G26" i="27"/>
  <c r="F26" i="27"/>
  <c r="E26" i="27"/>
  <c r="D26" i="27"/>
  <c r="C26" i="27"/>
  <c r="AE25" i="27"/>
  <c r="AD25" i="27"/>
  <c r="AB25" i="27"/>
  <c r="AA25" i="27"/>
  <c r="Y25" i="27"/>
  <c r="X25" i="27"/>
  <c r="V25" i="27"/>
  <c r="U25" i="27"/>
  <c r="T25" i="27"/>
  <c r="S25" i="27"/>
  <c r="R25" i="27"/>
  <c r="Q25" i="27"/>
  <c r="P25" i="27"/>
  <c r="O25" i="27"/>
  <c r="N25" i="27"/>
  <c r="M25" i="27"/>
  <c r="L25" i="27"/>
  <c r="J25" i="27"/>
  <c r="I25" i="27"/>
  <c r="H25" i="27"/>
  <c r="G25" i="27"/>
  <c r="F25" i="27"/>
  <c r="E25" i="27"/>
  <c r="D25" i="27"/>
  <c r="C25" i="27"/>
  <c r="AE24" i="27"/>
  <c r="AD24" i="27"/>
  <c r="AB24" i="27"/>
  <c r="AA24" i="27"/>
  <c r="Y24" i="27"/>
  <c r="X24" i="27"/>
  <c r="V24" i="27"/>
  <c r="U24" i="27"/>
  <c r="T24" i="27"/>
  <c r="S24" i="27"/>
  <c r="R24" i="27"/>
  <c r="Q24" i="27"/>
  <c r="P24" i="27"/>
  <c r="O24" i="27"/>
  <c r="N24" i="27"/>
  <c r="M24" i="27"/>
  <c r="L24" i="27"/>
  <c r="J24" i="27"/>
  <c r="I24" i="27"/>
  <c r="H24" i="27"/>
  <c r="G24" i="27"/>
  <c r="F24" i="27"/>
  <c r="E24" i="27"/>
  <c r="D24" i="27"/>
  <c r="C24" i="27"/>
  <c r="AE23" i="27"/>
  <c r="AD23" i="27"/>
  <c r="AB23" i="27"/>
  <c r="AA23" i="27"/>
  <c r="Y23" i="27"/>
  <c r="X23" i="27"/>
  <c r="V23" i="27"/>
  <c r="U23" i="27"/>
  <c r="T23" i="27"/>
  <c r="S23" i="27"/>
  <c r="R23" i="27"/>
  <c r="Q23" i="27"/>
  <c r="P23" i="27"/>
  <c r="O23" i="27"/>
  <c r="N23" i="27"/>
  <c r="M23" i="27"/>
  <c r="L23" i="27"/>
  <c r="J23" i="27"/>
  <c r="I23" i="27"/>
  <c r="H23" i="27"/>
  <c r="G23" i="27"/>
  <c r="F23" i="27"/>
  <c r="E23" i="27"/>
  <c r="D23" i="27"/>
  <c r="C23" i="27"/>
  <c r="AE22" i="27"/>
  <c r="AD22" i="27"/>
  <c r="AB22" i="27"/>
  <c r="AA22" i="27"/>
  <c r="Y22" i="27"/>
  <c r="X22" i="27"/>
  <c r="V22" i="27"/>
  <c r="U22" i="27"/>
  <c r="T22" i="27"/>
  <c r="S22" i="27"/>
  <c r="R22" i="27"/>
  <c r="Q22" i="27"/>
  <c r="P22" i="27"/>
  <c r="O22" i="27"/>
  <c r="N22" i="27"/>
  <c r="M22" i="27"/>
  <c r="L22" i="27"/>
  <c r="J22" i="27"/>
  <c r="I22" i="27"/>
  <c r="H22" i="27"/>
  <c r="G22" i="27"/>
  <c r="F22" i="27"/>
  <c r="E22" i="27"/>
  <c r="D22" i="27"/>
  <c r="C22" i="27"/>
  <c r="AE21" i="27"/>
  <c r="AD21" i="27"/>
  <c r="AB21" i="27"/>
  <c r="AA21" i="27"/>
  <c r="Y21" i="27"/>
  <c r="X21" i="27"/>
  <c r="V21" i="27"/>
  <c r="U21" i="27"/>
  <c r="T21" i="27"/>
  <c r="S21" i="27"/>
  <c r="R21" i="27"/>
  <c r="Q21" i="27"/>
  <c r="P21" i="27"/>
  <c r="O21" i="27"/>
  <c r="N21" i="27"/>
  <c r="M21" i="27"/>
  <c r="L21" i="27"/>
  <c r="J21" i="27"/>
  <c r="I21" i="27"/>
  <c r="H21" i="27"/>
  <c r="G21" i="27"/>
  <c r="F21" i="27"/>
  <c r="E21" i="27"/>
  <c r="D21" i="27"/>
  <c r="C21" i="27"/>
  <c r="AE20" i="27"/>
  <c r="AD20" i="27"/>
  <c r="AB20" i="27"/>
  <c r="AA20" i="27"/>
  <c r="Y20" i="27"/>
  <c r="X20" i="27"/>
  <c r="V20" i="27"/>
  <c r="U20" i="27"/>
  <c r="T20" i="27"/>
  <c r="S20" i="27"/>
  <c r="R20" i="27"/>
  <c r="Q20" i="27"/>
  <c r="P20" i="27"/>
  <c r="O20" i="27"/>
  <c r="N20" i="27"/>
  <c r="M20" i="27"/>
  <c r="L20" i="27"/>
  <c r="J20" i="27"/>
  <c r="I20" i="27"/>
  <c r="H20" i="27"/>
  <c r="G20" i="27"/>
  <c r="F20" i="27"/>
  <c r="E20" i="27"/>
  <c r="D20" i="27"/>
  <c r="C20" i="27"/>
  <c r="AE19" i="27"/>
  <c r="AD19" i="27"/>
  <c r="AB19" i="27"/>
  <c r="AA19" i="27"/>
  <c r="Y19" i="27"/>
  <c r="X19" i="27"/>
  <c r="V19" i="27"/>
  <c r="U19" i="27"/>
  <c r="T19" i="27"/>
  <c r="S19" i="27"/>
  <c r="R19" i="27"/>
  <c r="Q19" i="27"/>
  <c r="P19" i="27"/>
  <c r="O19" i="27"/>
  <c r="N19" i="27"/>
  <c r="M19" i="27"/>
  <c r="L19" i="27"/>
  <c r="J19" i="27"/>
  <c r="I19" i="27"/>
  <c r="H19" i="27"/>
  <c r="G19" i="27"/>
  <c r="F19" i="27"/>
  <c r="E19" i="27"/>
  <c r="D19" i="27"/>
  <c r="C19" i="27"/>
  <c r="AE18" i="27"/>
  <c r="AD18" i="27"/>
  <c r="AB18" i="27"/>
  <c r="AA18" i="27"/>
  <c r="Y18" i="27"/>
  <c r="X18" i="27"/>
  <c r="V18" i="27"/>
  <c r="U18" i="27"/>
  <c r="T18" i="27"/>
  <c r="S18" i="27"/>
  <c r="R18" i="27"/>
  <c r="Q18" i="27"/>
  <c r="P18" i="27"/>
  <c r="O18" i="27"/>
  <c r="N18" i="27"/>
  <c r="M18" i="27"/>
  <c r="L18" i="27"/>
  <c r="J18" i="27"/>
  <c r="I18" i="27"/>
  <c r="H18" i="27"/>
  <c r="G18" i="27"/>
  <c r="F18" i="27"/>
  <c r="E18" i="27"/>
  <c r="D18" i="27"/>
  <c r="C18" i="27"/>
  <c r="AE17" i="27"/>
  <c r="AD17" i="27"/>
  <c r="AB17" i="27"/>
  <c r="AA17" i="27"/>
  <c r="Y17" i="27"/>
  <c r="X17" i="27"/>
  <c r="V17" i="27"/>
  <c r="U17" i="27"/>
  <c r="T17" i="27"/>
  <c r="S17" i="27"/>
  <c r="R17" i="27"/>
  <c r="Q17" i="27"/>
  <c r="P17" i="27"/>
  <c r="O17" i="27"/>
  <c r="N17" i="27"/>
  <c r="M17" i="27"/>
  <c r="L17" i="27"/>
  <c r="J17" i="27"/>
  <c r="I17" i="27"/>
  <c r="H17" i="27"/>
  <c r="G17" i="27"/>
  <c r="F17" i="27"/>
  <c r="E17" i="27"/>
  <c r="D17" i="27"/>
  <c r="C17" i="27"/>
  <c r="AE16" i="27"/>
  <c r="AD16" i="27"/>
  <c r="AB16" i="27"/>
  <c r="AA16" i="27"/>
  <c r="Y16" i="27"/>
  <c r="X16" i="27"/>
  <c r="V16" i="27"/>
  <c r="U16" i="27"/>
  <c r="T16" i="27"/>
  <c r="S16" i="27"/>
  <c r="R16" i="27"/>
  <c r="Q16" i="27"/>
  <c r="P16" i="27"/>
  <c r="O16" i="27"/>
  <c r="N16" i="27"/>
  <c r="M16" i="27"/>
  <c r="L16" i="27"/>
  <c r="J16" i="27"/>
  <c r="I16" i="27"/>
  <c r="H16" i="27"/>
  <c r="G16" i="27"/>
  <c r="F16" i="27"/>
  <c r="E16" i="27"/>
  <c r="D16" i="27"/>
  <c r="C16" i="27"/>
  <c r="AE15" i="27"/>
  <c r="AD15" i="27"/>
  <c r="AB15" i="27"/>
  <c r="AA15" i="27"/>
  <c r="Y15" i="27"/>
  <c r="X15" i="27"/>
  <c r="V15" i="27"/>
  <c r="U15" i="27"/>
  <c r="T15" i="27"/>
  <c r="S15" i="27"/>
  <c r="R15" i="27"/>
  <c r="Q15" i="27"/>
  <c r="P15" i="27"/>
  <c r="O15" i="27"/>
  <c r="N15" i="27"/>
  <c r="M15" i="27"/>
  <c r="L15" i="27"/>
  <c r="J15" i="27"/>
  <c r="I15" i="27"/>
  <c r="H15" i="27"/>
  <c r="G15" i="27"/>
  <c r="F15" i="27"/>
  <c r="E15" i="27"/>
  <c r="D15" i="27"/>
  <c r="C15" i="27"/>
  <c r="AE14" i="27"/>
  <c r="AD14" i="27"/>
  <c r="AB14" i="27"/>
  <c r="AA14" i="27"/>
  <c r="Y14" i="27"/>
  <c r="X14" i="27"/>
  <c r="V14" i="27"/>
  <c r="U14" i="27"/>
  <c r="T14" i="27"/>
  <c r="S14" i="27"/>
  <c r="R14" i="27"/>
  <c r="Q14" i="27"/>
  <c r="P14" i="27"/>
  <c r="O14" i="27"/>
  <c r="N14" i="27"/>
  <c r="M14" i="27"/>
  <c r="L14" i="27"/>
  <c r="J14" i="27"/>
  <c r="I14" i="27"/>
  <c r="H14" i="27"/>
  <c r="G14" i="27"/>
  <c r="F14" i="27"/>
  <c r="E14" i="27"/>
  <c r="D14" i="27"/>
  <c r="C14" i="27"/>
  <c r="AE13" i="27"/>
  <c r="AD13" i="27"/>
  <c r="AB13" i="27"/>
  <c r="AA13" i="27"/>
  <c r="Y13" i="27"/>
  <c r="X13" i="27"/>
  <c r="V13" i="27"/>
  <c r="U13" i="27"/>
  <c r="T13" i="27"/>
  <c r="S13" i="27"/>
  <c r="R13" i="27"/>
  <c r="Q13" i="27"/>
  <c r="P13" i="27"/>
  <c r="O13" i="27"/>
  <c r="N13" i="27"/>
  <c r="M13" i="27"/>
  <c r="L13" i="27"/>
  <c r="J13" i="27"/>
  <c r="I13" i="27"/>
  <c r="H13" i="27"/>
  <c r="G13" i="27"/>
  <c r="F13" i="27"/>
  <c r="E13" i="27"/>
  <c r="D13" i="27"/>
  <c r="C13" i="27"/>
  <c r="AE12" i="27"/>
  <c r="AD12" i="27"/>
  <c r="AB12" i="27"/>
  <c r="AA12" i="27"/>
  <c r="Y12" i="27"/>
  <c r="X12" i="27"/>
  <c r="V12" i="27"/>
  <c r="U12" i="27"/>
  <c r="T12" i="27"/>
  <c r="S12" i="27"/>
  <c r="R12" i="27"/>
  <c r="Q12" i="27"/>
  <c r="P12" i="27"/>
  <c r="O12" i="27"/>
  <c r="N12" i="27"/>
  <c r="M12" i="27"/>
  <c r="L12" i="27"/>
  <c r="J12" i="27"/>
  <c r="I12" i="27"/>
  <c r="H12" i="27"/>
  <c r="G12" i="27"/>
  <c r="F12" i="27"/>
  <c r="E12" i="27"/>
  <c r="D12" i="27"/>
  <c r="C12" i="27"/>
  <c r="AE11" i="27"/>
  <c r="AD11" i="27"/>
  <c r="AB11" i="27"/>
  <c r="AA11" i="27"/>
  <c r="Y11" i="27"/>
  <c r="X11" i="27"/>
  <c r="V11" i="27"/>
  <c r="U11" i="27"/>
  <c r="T11" i="27"/>
  <c r="S11" i="27"/>
  <c r="R11" i="27"/>
  <c r="Q11" i="27"/>
  <c r="P11" i="27"/>
  <c r="O11" i="27"/>
  <c r="N11" i="27"/>
  <c r="M11" i="27"/>
  <c r="L11" i="27"/>
  <c r="J11" i="27"/>
  <c r="I11" i="27"/>
  <c r="H11" i="27"/>
  <c r="G11" i="27"/>
  <c r="F11" i="27"/>
  <c r="E11" i="27"/>
  <c r="D11" i="27"/>
  <c r="C11" i="27"/>
  <c r="AE10" i="27"/>
  <c r="AD10" i="27"/>
  <c r="AB10" i="27"/>
  <c r="AA10" i="27"/>
  <c r="Y10" i="27"/>
  <c r="X10" i="27"/>
  <c r="V10" i="27"/>
  <c r="U10" i="27"/>
  <c r="T10" i="27"/>
  <c r="S10" i="27"/>
  <c r="R10" i="27"/>
  <c r="Q10" i="27"/>
  <c r="P10" i="27"/>
  <c r="O10" i="27"/>
  <c r="N10" i="27"/>
  <c r="M10" i="27"/>
  <c r="L10" i="27"/>
  <c r="J10" i="27"/>
  <c r="I10" i="27"/>
  <c r="H10" i="27"/>
  <c r="G10" i="27"/>
  <c r="F10" i="27"/>
  <c r="E10" i="27"/>
  <c r="D10" i="27"/>
  <c r="C10" i="27"/>
  <c r="AE9" i="27"/>
  <c r="AD9" i="27"/>
  <c r="AB9" i="27"/>
  <c r="AA9" i="27"/>
  <c r="Y9" i="27"/>
  <c r="X9" i="27"/>
  <c r="V9" i="27"/>
  <c r="U9" i="27"/>
  <c r="T9" i="27"/>
  <c r="S9" i="27"/>
  <c r="R9" i="27"/>
  <c r="Q9" i="27"/>
  <c r="P9" i="27"/>
  <c r="O9" i="27"/>
  <c r="N9" i="27"/>
  <c r="M9" i="27"/>
  <c r="L9" i="27"/>
  <c r="J9" i="27"/>
  <c r="I9" i="27"/>
  <c r="H9" i="27"/>
  <c r="G9" i="27"/>
  <c r="F9" i="27"/>
  <c r="E9" i="27"/>
  <c r="D9" i="27"/>
  <c r="C9" i="27"/>
  <c r="AE8" i="27"/>
  <c r="AD8" i="27"/>
  <c r="AB8" i="27"/>
  <c r="AA8" i="27"/>
  <c r="Y8" i="27"/>
  <c r="X8" i="27"/>
  <c r="V8" i="27"/>
  <c r="U8" i="27"/>
  <c r="T8" i="27"/>
  <c r="S8" i="27"/>
  <c r="R8" i="27"/>
  <c r="Q8" i="27"/>
  <c r="P8" i="27"/>
  <c r="O8" i="27"/>
  <c r="N8" i="27"/>
  <c r="M8" i="27"/>
  <c r="L8" i="27"/>
  <c r="J8" i="27"/>
  <c r="I8" i="27"/>
  <c r="H8" i="27"/>
  <c r="G8" i="27"/>
  <c r="F8" i="27"/>
  <c r="E8" i="27"/>
  <c r="D8" i="27"/>
  <c r="C8" i="27"/>
  <c r="AE7" i="27"/>
  <c r="AD7" i="27"/>
  <c r="AB7" i="27"/>
  <c r="AA7" i="27"/>
  <c r="Y7" i="27"/>
  <c r="X7" i="27"/>
  <c r="V7" i="27"/>
  <c r="U7" i="27"/>
  <c r="T7" i="27"/>
  <c r="S7" i="27"/>
  <c r="R7" i="27"/>
  <c r="Q7" i="27"/>
  <c r="P7" i="27"/>
  <c r="O7" i="27"/>
  <c r="N7" i="27"/>
  <c r="M7" i="27"/>
  <c r="L7" i="27"/>
  <c r="J7" i="27"/>
  <c r="I7" i="27"/>
  <c r="H7" i="27"/>
  <c r="G7" i="27"/>
  <c r="F7" i="27"/>
  <c r="E7" i="27"/>
  <c r="D7" i="27"/>
  <c r="C7" i="27"/>
  <c r="AE6" i="27"/>
  <c r="AD6" i="27"/>
  <c r="AB6" i="27"/>
  <c r="AA6" i="27"/>
  <c r="Y6" i="27"/>
  <c r="X6" i="27"/>
  <c r="V6" i="27"/>
  <c r="U6" i="27"/>
  <c r="T6" i="27"/>
  <c r="S6" i="27"/>
  <c r="R6" i="27"/>
  <c r="Q6" i="27"/>
  <c r="P6" i="27"/>
  <c r="O6" i="27"/>
  <c r="N6" i="27"/>
  <c r="M6" i="27"/>
  <c r="L6" i="27"/>
  <c r="J6" i="27"/>
  <c r="I6" i="27"/>
  <c r="H6" i="27"/>
  <c r="G6" i="27"/>
  <c r="F6" i="27"/>
  <c r="E6" i="27"/>
  <c r="D6" i="27"/>
  <c r="C6" i="27"/>
  <c r="AE5" i="27"/>
  <c r="AD5" i="27"/>
  <c r="AB5" i="27"/>
  <c r="AA5" i="27"/>
  <c r="Y5" i="27"/>
  <c r="X5" i="27"/>
  <c r="V5" i="27"/>
  <c r="U5" i="27"/>
  <c r="T5" i="27"/>
  <c r="S5" i="27"/>
  <c r="R5" i="27"/>
  <c r="Q5" i="27"/>
  <c r="P5" i="27"/>
  <c r="O5" i="27"/>
  <c r="N5" i="27"/>
  <c r="M5" i="27"/>
  <c r="L5" i="27"/>
  <c r="J5" i="27"/>
  <c r="I5" i="27"/>
  <c r="H5" i="27"/>
  <c r="G5" i="27"/>
  <c r="F5" i="27"/>
  <c r="E5" i="27"/>
  <c r="D5" i="27"/>
  <c r="C5" i="27"/>
  <c r="AE4" i="27"/>
  <c r="AD4" i="27"/>
  <c r="AB4" i="27"/>
  <c r="AA4" i="27"/>
  <c r="Y4" i="27"/>
  <c r="X4" i="27"/>
  <c r="V4" i="27"/>
  <c r="U4" i="27"/>
  <c r="T4" i="27"/>
  <c r="S4" i="27"/>
  <c r="R4" i="27"/>
  <c r="Q4" i="27"/>
  <c r="P4" i="27"/>
  <c r="O4" i="27"/>
  <c r="N4" i="27"/>
  <c r="M4" i="27"/>
  <c r="L4" i="27"/>
  <c r="J4" i="27"/>
  <c r="I4" i="27"/>
  <c r="H4" i="27"/>
  <c r="G4" i="27"/>
  <c r="F4" i="27"/>
  <c r="E4" i="27"/>
  <c r="D4" i="27"/>
  <c r="C4" i="27"/>
  <c r="AE3" i="27"/>
  <c r="AD3" i="27"/>
  <c r="AB3" i="27"/>
  <c r="AA3" i="27"/>
  <c r="Y3" i="27"/>
  <c r="X3" i="27"/>
  <c r="V3" i="27"/>
  <c r="U3" i="27"/>
  <c r="T3" i="27"/>
  <c r="S3" i="27"/>
  <c r="R3" i="27"/>
  <c r="Q3" i="27"/>
  <c r="P3" i="27"/>
  <c r="O3" i="27"/>
  <c r="N3" i="27"/>
  <c r="M3" i="27"/>
  <c r="L3" i="27"/>
  <c r="J3" i="27"/>
  <c r="I3" i="27"/>
  <c r="H3" i="27"/>
  <c r="G3" i="27"/>
  <c r="F3" i="27"/>
  <c r="E3" i="27"/>
  <c r="D3" i="27"/>
  <c r="C3" i="27"/>
  <c r="AE2" i="27"/>
  <c r="AD2" i="27"/>
  <c r="AB2" i="27"/>
  <c r="AA2" i="27"/>
  <c r="Y2" i="27"/>
  <c r="X2" i="27"/>
  <c r="V2" i="27"/>
  <c r="U2" i="27"/>
  <c r="T2" i="27"/>
  <c r="S2" i="27"/>
  <c r="R2" i="27"/>
  <c r="Q2" i="27"/>
  <c r="P2" i="27"/>
  <c r="O2" i="27"/>
  <c r="N2" i="27"/>
  <c r="M2" i="27"/>
  <c r="L2" i="27"/>
  <c r="J2" i="27"/>
  <c r="I2" i="27"/>
  <c r="H2" i="27"/>
  <c r="G2" i="27"/>
  <c r="F2" i="27"/>
  <c r="E2" i="27"/>
  <c r="D2" i="27"/>
  <c r="C2" i="27"/>
  <c r="B2" i="27"/>
  <c r="B31" i="27" s="1"/>
  <c r="A2" i="27"/>
  <c r="A31" i="27" s="1"/>
  <c r="BR38" i="26"/>
  <c r="BP38" i="26"/>
  <c r="BH38" i="26"/>
  <c r="AF31" i="27" s="1"/>
  <c r="BF38" i="26"/>
  <c r="AF30" i="27" s="1"/>
  <c r="BD38" i="26"/>
  <c r="AF29" i="27" s="1"/>
  <c r="BB38" i="26"/>
  <c r="AF28" i="27" s="1"/>
  <c r="AZ38" i="26"/>
  <c r="AF27" i="27" s="1"/>
  <c r="AX38" i="26"/>
  <c r="AF26" i="27" s="1"/>
  <c r="AV38" i="26"/>
  <c r="AF25" i="27" s="1"/>
  <c r="AT38" i="26"/>
  <c r="AF24" i="27" s="1"/>
  <c r="AR38" i="26"/>
  <c r="AF23" i="27" s="1"/>
  <c r="AP38" i="26"/>
  <c r="AF22" i="27" s="1"/>
  <c r="AN38" i="26"/>
  <c r="AF21" i="27" s="1"/>
  <c r="AL38" i="26"/>
  <c r="AF20" i="27" s="1"/>
  <c r="AJ38" i="26"/>
  <c r="AF19" i="27" s="1"/>
  <c r="AH38" i="26"/>
  <c r="AF18" i="27" s="1"/>
  <c r="AF38" i="26"/>
  <c r="AF17" i="27" s="1"/>
  <c r="AD38" i="26"/>
  <c r="AF16" i="27" s="1"/>
  <c r="AB38" i="26"/>
  <c r="AF15" i="27" s="1"/>
  <c r="Z38" i="26"/>
  <c r="AF14" i="27" s="1"/>
  <c r="X38" i="26"/>
  <c r="AF13" i="27" s="1"/>
  <c r="V38" i="26"/>
  <c r="AF12" i="27" s="1"/>
  <c r="T38" i="26"/>
  <c r="AF11" i="27" s="1"/>
  <c r="R38" i="26"/>
  <c r="AF10" i="27" s="1"/>
  <c r="P38" i="26"/>
  <c r="AF9" i="27" s="1"/>
  <c r="N38" i="26"/>
  <c r="AF8" i="27" s="1"/>
  <c r="L38" i="26"/>
  <c r="AF7" i="27" s="1"/>
  <c r="J38" i="26"/>
  <c r="AF6" i="27" s="1"/>
  <c r="H38" i="26"/>
  <c r="AF5" i="27" s="1"/>
  <c r="F38" i="26"/>
  <c r="AF4" i="27" s="1"/>
  <c r="D38" i="26"/>
  <c r="AF3" i="27" s="1"/>
  <c r="B38" i="26"/>
  <c r="AF2" i="27" s="1"/>
  <c r="BW37" i="26"/>
  <c r="BU37" i="26"/>
  <c r="BS37" i="26"/>
  <c r="BM37" i="26"/>
  <c r="BN37" i="26" s="1"/>
  <c r="BL37" i="26"/>
  <c r="BI37" i="26"/>
  <c r="Y31" i="28" s="1"/>
  <c r="BG37" i="26"/>
  <c r="Y30" i="28" s="1"/>
  <c r="BE37" i="26"/>
  <c r="Y29" i="28" s="1"/>
  <c r="BC37" i="26"/>
  <c r="Y28" i="28" s="1"/>
  <c r="BA37" i="26"/>
  <c r="Y27" i="28" s="1"/>
  <c r="AY37" i="26"/>
  <c r="Y26" i="28" s="1"/>
  <c r="AW37" i="26"/>
  <c r="Y25" i="28" s="1"/>
  <c r="AU37" i="26"/>
  <c r="Y24" i="28" s="1"/>
  <c r="AS37" i="26"/>
  <c r="Y23" i="28" s="1"/>
  <c r="AQ37" i="26"/>
  <c r="Y22" i="28" s="1"/>
  <c r="AO37" i="26"/>
  <c r="Y21" i="28" s="1"/>
  <c r="AM37" i="26"/>
  <c r="Y20" i="28" s="1"/>
  <c r="AK37" i="26"/>
  <c r="Y19" i="28" s="1"/>
  <c r="AI37" i="26"/>
  <c r="Y18" i="28" s="1"/>
  <c r="AG37" i="26"/>
  <c r="Y17" i="28" s="1"/>
  <c r="AE37" i="26"/>
  <c r="Y16" i="28" s="1"/>
  <c r="AC37" i="26"/>
  <c r="Y15" i="28" s="1"/>
  <c r="AA37" i="26"/>
  <c r="Y14" i="28" s="1"/>
  <c r="Y37" i="26"/>
  <c r="Y13" i="28" s="1"/>
  <c r="W37" i="26"/>
  <c r="Y12" i="28" s="1"/>
  <c r="U37" i="26"/>
  <c r="Y11" i="28" s="1"/>
  <c r="S37" i="26"/>
  <c r="Y10" i="28" s="1"/>
  <c r="Q37" i="26"/>
  <c r="Y9" i="28" s="1"/>
  <c r="O37" i="26"/>
  <c r="Y8" i="28" s="1"/>
  <c r="M37" i="26"/>
  <c r="Y7" i="28" s="1"/>
  <c r="K37" i="26"/>
  <c r="Y6" i="28" s="1"/>
  <c r="I37" i="26"/>
  <c r="Y5" i="28" s="1"/>
  <c r="G37" i="26"/>
  <c r="Y4" i="28" s="1"/>
  <c r="E37" i="26"/>
  <c r="Y3" i="28" s="1"/>
  <c r="C37" i="26"/>
  <c r="BX37" i="26" s="1"/>
  <c r="BW36" i="26"/>
  <c r="BU36" i="26"/>
  <c r="BS36" i="26"/>
  <c r="BM36" i="26"/>
  <c r="BN36" i="26" s="1"/>
  <c r="BL36" i="26"/>
  <c r="BI36" i="26"/>
  <c r="X31" i="28" s="1"/>
  <c r="BG36" i="26"/>
  <c r="X30" i="28" s="1"/>
  <c r="BE36" i="26"/>
  <c r="X29" i="28" s="1"/>
  <c r="BC36" i="26"/>
  <c r="X28" i="28" s="1"/>
  <c r="BA36" i="26"/>
  <c r="X27" i="28" s="1"/>
  <c r="AY36" i="26"/>
  <c r="X26" i="28" s="1"/>
  <c r="AW36" i="26"/>
  <c r="X25" i="28" s="1"/>
  <c r="AU36" i="26"/>
  <c r="X24" i="28" s="1"/>
  <c r="AS36" i="26"/>
  <c r="X23" i="28" s="1"/>
  <c r="AQ36" i="26"/>
  <c r="X22" i="28" s="1"/>
  <c r="AO36" i="26"/>
  <c r="X21" i="28" s="1"/>
  <c r="AM36" i="26"/>
  <c r="X20" i="28" s="1"/>
  <c r="AK36" i="26"/>
  <c r="X19" i="28" s="1"/>
  <c r="AI36" i="26"/>
  <c r="X18" i="28" s="1"/>
  <c r="AG36" i="26"/>
  <c r="X17" i="28" s="1"/>
  <c r="AE36" i="26"/>
  <c r="X16" i="28" s="1"/>
  <c r="AC36" i="26"/>
  <c r="X15" i="28" s="1"/>
  <c r="AA36" i="26"/>
  <c r="X14" i="28" s="1"/>
  <c r="Y36" i="26"/>
  <c r="X13" i="28" s="1"/>
  <c r="W36" i="26"/>
  <c r="X12" i="28" s="1"/>
  <c r="U36" i="26"/>
  <c r="X11" i="28" s="1"/>
  <c r="S36" i="26"/>
  <c r="X10" i="28" s="1"/>
  <c r="Q36" i="26"/>
  <c r="X9" i="28" s="1"/>
  <c r="O36" i="26"/>
  <c r="X8" i="28" s="1"/>
  <c r="M36" i="26"/>
  <c r="X7" i="28" s="1"/>
  <c r="K36" i="26"/>
  <c r="X6" i="28" s="1"/>
  <c r="I36" i="26"/>
  <c r="X5" i="28" s="1"/>
  <c r="G36" i="26"/>
  <c r="X4" i="28" s="1"/>
  <c r="E36" i="26"/>
  <c r="X3" i="28" s="1"/>
  <c r="C36" i="26"/>
  <c r="BR34" i="26"/>
  <c r="BP34" i="26"/>
  <c r="BH34" i="26"/>
  <c r="AC31" i="27" s="1"/>
  <c r="BF34" i="26"/>
  <c r="AC30" i="27" s="1"/>
  <c r="BD34" i="26"/>
  <c r="AC29" i="27" s="1"/>
  <c r="BB34" i="26"/>
  <c r="AC28" i="27" s="1"/>
  <c r="AZ34" i="26"/>
  <c r="AC27" i="27" s="1"/>
  <c r="AX34" i="26"/>
  <c r="AC26" i="27" s="1"/>
  <c r="AV34" i="26"/>
  <c r="AC25" i="27" s="1"/>
  <c r="AT34" i="26"/>
  <c r="AC24" i="27" s="1"/>
  <c r="AR34" i="26"/>
  <c r="AC23" i="27" s="1"/>
  <c r="AP34" i="26"/>
  <c r="AC22" i="27" s="1"/>
  <c r="AN34" i="26"/>
  <c r="AC21" i="27" s="1"/>
  <c r="AL34" i="26"/>
  <c r="AC20" i="27" s="1"/>
  <c r="AJ34" i="26"/>
  <c r="AC19" i="27" s="1"/>
  <c r="AH34" i="26"/>
  <c r="AC18" i="27" s="1"/>
  <c r="AF34" i="26"/>
  <c r="AC17" i="27" s="1"/>
  <c r="AD34" i="26"/>
  <c r="AC16" i="27" s="1"/>
  <c r="AB34" i="26"/>
  <c r="AC15" i="27" s="1"/>
  <c r="Z34" i="26"/>
  <c r="AC14" i="27" s="1"/>
  <c r="X34" i="26"/>
  <c r="AC13" i="27" s="1"/>
  <c r="V34" i="26"/>
  <c r="AC12" i="27" s="1"/>
  <c r="T34" i="26"/>
  <c r="AC11" i="27" s="1"/>
  <c r="R34" i="26"/>
  <c r="AC10" i="27" s="1"/>
  <c r="P34" i="26"/>
  <c r="AC9" i="27" s="1"/>
  <c r="N34" i="26"/>
  <c r="AC8" i="27" s="1"/>
  <c r="L34" i="26"/>
  <c r="AC7" i="27" s="1"/>
  <c r="J34" i="26"/>
  <c r="AC6" i="27" s="1"/>
  <c r="H34" i="26"/>
  <c r="AC5" i="27" s="1"/>
  <c r="F34" i="26"/>
  <c r="AC4" i="27" s="1"/>
  <c r="D34" i="26"/>
  <c r="AC3" i="27" s="1"/>
  <c r="B34" i="26"/>
  <c r="BW33" i="26"/>
  <c r="BU33" i="26"/>
  <c r="BS33" i="26"/>
  <c r="BM33" i="26"/>
  <c r="BN33" i="26" s="1"/>
  <c r="BL33" i="26"/>
  <c r="BI33" i="26"/>
  <c r="W31" i="28" s="1"/>
  <c r="BG33" i="26"/>
  <c r="W30" i="28" s="1"/>
  <c r="BE33" i="26"/>
  <c r="W29" i="28" s="1"/>
  <c r="BC33" i="26"/>
  <c r="W28" i="28" s="1"/>
  <c r="BA33" i="26"/>
  <c r="W27" i="28" s="1"/>
  <c r="AY33" i="26"/>
  <c r="W26" i="28" s="1"/>
  <c r="AW33" i="26"/>
  <c r="W25" i="28" s="1"/>
  <c r="AU33" i="26"/>
  <c r="W24" i="28" s="1"/>
  <c r="AS33" i="26"/>
  <c r="W23" i="28" s="1"/>
  <c r="AQ33" i="26"/>
  <c r="W22" i="28" s="1"/>
  <c r="AO33" i="26"/>
  <c r="W21" i="28" s="1"/>
  <c r="AM33" i="26"/>
  <c r="W20" i="28" s="1"/>
  <c r="AK33" i="26"/>
  <c r="W19" i="28" s="1"/>
  <c r="AI33" i="26"/>
  <c r="W18" i="28" s="1"/>
  <c r="AG33" i="26"/>
  <c r="W17" i="28" s="1"/>
  <c r="AE33" i="26"/>
  <c r="W16" i="28" s="1"/>
  <c r="AC33" i="26"/>
  <c r="W15" i="28" s="1"/>
  <c r="AA33" i="26"/>
  <c r="W14" i="28" s="1"/>
  <c r="Y33" i="26"/>
  <c r="W13" i="28" s="1"/>
  <c r="W33" i="26"/>
  <c r="W12" i="28" s="1"/>
  <c r="U33" i="26"/>
  <c r="W11" i="28" s="1"/>
  <c r="S33" i="26"/>
  <c r="W10" i="28" s="1"/>
  <c r="Q33" i="26"/>
  <c r="W9" i="28" s="1"/>
  <c r="O33" i="26"/>
  <c r="W8" i="28" s="1"/>
  <c r="M33" i="26"/>
  <c r="W7" i="28" s="1"/>
  <c r="K33" i="26"/>
  <c r="I33" i="26"/>
  <c r="W5" i="28" s="1"/>
  <c r="G33" i="26"/>
  <c r="E33" i="26"/>
  <c r="W3" i="28" s="1"/>
  <c r="C33" i="26"/>
  <c r="BX33" i="26" s="1"/>
  <c r="BW32" i="26"/>
  <c r="BU32" i="26"/>
  <c r="BS32" i="26"/>
  <c r="BM32" i="26"/>
  <c r="BN32" i="26" s="1"/>
  <c r="BL32" i="26"/>
  <c r="BI32" i="26"/>
  <c r="V31" i="28" s="1"/>
  <c r="BG32" i="26"/>
  <c r="V30" i="28" s="1"/>
  <c r="BE32" i="26"/>
  <c r="V29" i="28" s="1"/>
  <c r="BC32" i="26"/>
  <c r="V28" i="28" s="1"/>
  <c r="BA32" i="26"/>
  <c r="V27" i="28" s="1"/>
  <c r="AY32" i="26"/>
  <c r="V26" i="28" s="1"/>
  <c r="AW32" i="26"/>
  <c r="V25" i="28" s="1"/>
  <c r="AU32" i="26"/>
  <c r="V24" i="28" s="1"/>
  <c r="AS32" i="26"/>
  <c r="V23" i="28" s="1"/>
  <c r="AQ32" i="26"/>
  <c r="V22" i="28" s="1"/>
  <c r="AO32" i="26"/>
  <c r="V21" i="28" s="1"/>
  <c r="AM32" i="26"/>
  <c r="V20" i="28" s="1"/>
  <c r="AK32" i="26"/>
  <c r="V19" i="28" s="1"/>
  <c r="AI32" i="26"/>
  <c r="V18" i="28" s="1"/>
  <c r="AG32" i="26"/>
  <c r="V17" i="28" s="1"/>
  <c r="AE32" i="26"/>
  <c r="V16" i="28" s="1"/>
  <c r="AC32" i="26"/>
  <c r="V15" i="28" s="1"/>
  <c r="AA32" i="26"/>
  <c r="V14" i="28" s="1"/>
  <c r="Y32" i="26"/>
  <c r="V13" i="28" s="1"/>
  <c r="W32" i="26"/>
  <c r="V12" i="28" s="1"/>
  <c r="U32" i="26"/>
  <c r="V11" i="28" s="1"/>
  <c r="S32" i="26"/>
  <c r="V10" i="28" s="1"/>
  <c r="Q32" i="26"/>
  <c r="V9" i="28" s="1"/>
  <c r="O32" i="26"/>
  <c r="V8" i="28" s="1"/>
  <c r="M32" i="26"/>
  <c r="V7" i="28" s="1"/>
  <c r="K32" i="26"/>
  <c r="V6" i="28" s="1"/>
  <c r="I32" i="26"/>
  <c r="V5" i="28" s="1"/>
  <c r="G32" i="26"/>
  <c r="V4" i="28" s="1"/>
  <c r="E32" i="26"/>
  <c r="V3" i="28" s="1"/>
  <c r="C32" i="26"/>
  <c r="V2" i="28" s="1"/>
  <c r="BR30" i="26"/>
  <c r="BP30" i="26"/>
  <c r="BH30" i="26"/>
  <c r="Z31" i="27" s="1"/>
  <c r="BF30" i="26"/>
  <c r="Z30" i="27" s="1"/>
  <c r="BD30" i="26"/>
  <c r="Z29" i="27" s="1"/>
  <c r="BB30" i="26"/>
  <c r="Z28" i="27" s="1"/>
  <c r="AZ30" i="26"/>
  <c r="Z27" i="27" s="1"/>
  <c r="AX30" i="26"/>
  <c r="Z26" i="27" s="1"/>
  <c r="AV30" i="26"/>
  <c r="Z25" i="27" s="1"/>
  <c r="AT30" i="26"/>
  <c r="Z24" i="27" s="1"/>
  <c r="AR30" i="26"/>
  <c r="Z23" i="27" s="1"/>
  <c r="AP30" i="26"/>
  <c r="Z22" i="27" s="1"/>
  <c r="AN30" i="26"/>
  <c r="Z21" i="27" s="1"/>
  <c r="AL30" i="26"/>
  <c r="Z20" i="27" s="1"/>
  <c r="AJ30" i="26"/>
  <c r="Z19" i="27" s="1"/>
  <c r="AH30" i="26"/>
  <c r="Z18" i="27" s="1"/>
  <c r="AF30" i="26"/>
  <c r="Z17" i="27" s="1"/>
  <c r="AD30" i="26"/>
  <c r="Z16" i="27" s="1"/>
  <c r="AB30" i="26"/>
  <c r="Z15" i="27" s="1"/>
  <c r="Z30" i="26"/>
  <c r="Z14" i="27" s="1"/>
  <c r="X30" i="26"/>
  <c r="Z13" i="27" s="1"/>
  <c r="V30" i="26"/>
  <c r="Z12" i="27" s="1"/>
  <c r="T30" i="26"/>
  <c r="Z11" i="27" s="1"/>
  <c r="R30" i="26"/>
  <c r="Z10" i="27" s="1"/>
  <c r="P30" i="26"/>
  <c r="N30" i="26"/>
  <c r="Z8" i="27" s="1"/>
  <c r="L30" i="26"/>
  <c r="Z7" i="27" s="1"/>
  <c r="J30" i="26"/>
  <c r="Z6" i="27" s="1"/>
  <c r="H30" i="26"/>
  <c r="Z5" i="27" s="1"/>
  <c r="F30" i="26"/>
  <c r="Z4" i="27" s="1"/>
  <c r="D30" i="26"/>
  <c r="Z3" i="27" s="1"/>
  <c r="B30" i="26"/>
  <c r="Z2" i="27" s="1"/>
  <c r="BW29" i="26"/>
  <c r="BU29" i="26"/>
  <c r="BS29" i="26"/>
  <c r="BM29" i="26"/>
  <c r="BN29" i="26" s="1"/>
  <c r="BL29" i="26"/>
  <c r="BI29" i="26"/>
  <c r="U31" i="28" s="1"/>
  <c r="BG29" i="26"/>
  <c r="U30" i="28" s="1"/>
  <c r="BE29" i="26"/>
  <c r="U29" i="28" s="1"/>
  <c r="BC29" i="26"/>
  <c r="U28" i="28" s="1"/>
  <c r="BA29" i="26"/>
  <c r="U27" i="28" s="1"/>
  <c r="AY29" i="26"/>
  <c r="U26" i="28" s="1"/>
  <c r="AW29" i="26"/>
  <c r="U25" i="28" s="1"/>
  <c r="AU29" i="26"/>
  <c r="U24" i="28" s="1"/>
  <c r="AS29" i="26"/>
  <c r="U23" i="28" s="1"/>
  <c r="AQ29" i="26"/>
  <c r="U22" i="28" s="1"/>
  <c r="AO29" i="26"/>
  <c r="U21" i="28" s="1"/>
  <c r="AM29" i="26"/>
  <c r="U20" i="28" s="1"/>
  <c r="AK29" i="26"/>
  <c r="U19" i="28" s="1"/>
  <c r="AI29" i="26"/>
  <c r="U18" i="28" s="1"/>
  <c r="AG29" i="26"/>
  <c r="U17" i="28" s="1"/>
  <c r="AE29" i="26"/>
  <c r="U16" i="28" s="1"/>
  <c r="AC29" i="26"/>
  <c r="U15" i="28" s="1"/>
  <c r="AA29" i="26"/>
  <c r="U14" i="28" s="1"/>
  <c r="Y29" i="26"/>
  <c r="U13" i="28" s="1"/>
  <c r="W29" i="26"/>
  <c r="U12" i="28" s="1"/>
  <c r="U29" i="26"/>
  <c r="U11" i="28" s="1"/>
  <c r="S29" i="26"/>
  <c r="U10" i="28" s="1"/>
  <c r="Q29" i="26"/>
  <c r="U9" i="28" s="1"/>
  <c r="O29" i="26"/>
  <c r="U8" i="28" s="1"/>
  <c r="M29" i="26"/>
  <c r="U7" i="28" s="1"/>
  <c r="K29" i="26"/>
  <c r="U6" i="28" s="1"/>
  <c r="I29" i="26"/>
  <c r="U5" i="28" s="1"/>
  <c r="G29" i="26"/>
  <c r="U4" i="28" s="1"/>
  <c r="E29" i="26"/>
  <c r="U3" i="28" s="1"/>
  <c r="C29" i="26"/>
  <c r="BX29" i="26" s="1"/>
  <c r="BW28" i="26"/>
  <c r="BU28" i="26"/>
  <c r="BS28" i="26"/>
  <c r="BM28" i="26"/>
  <c r="BN28" i="26" s="1"/>
  <c r="BL28" i="26"/>
  <c r="BI28" i="26"/>
  <c r="T31" i="28" s="1"/>
  <c r="BG28" i="26"/>
  <c r="T30" i="28" s="1"/>
  <c r="BE28" i="26"/>
  <c r="T29" i="28" s="1"/>
  <c r="BC28" i="26"/>
  <c r="T28" i="28" s="1"/>
  <c r="BA28" i="26"/>
  <c r="T27" i="28" s="1"/>
  <c r="AY28" i="26"/>
  <c r="T26" i="28" s="1"/>
  <c r="AW28" i="26"/>
  <c r="T25" i="28" s="1"/>
  <c r="AU28" i="26"/>
  <c r="T24" i="28" s="1"/>
  <c r="AS28" i="26"/>
  <c r="T23" i="28" s="1"/>
  <c r="AQ28" i="26"/>
  <c r="T22" i="28" s="1"/>
  <c r="AO28" i="26"/>
  <c r="T21" i="28" s="1"/>
  <c r="AM28" i="26"/>
  <c r="T20" i="28" s="1"/>
  <c r="AK28" i="26"/>
  <c r="T19" i="28" s="1"/>
  <c r="AI28" i="26"/>
  <c r="T18" i="28" s="1"/>
  <c r="AG28" i="26"/>
  <c r="T17" i="28" s="1"/>
  <c r="AE28" i="26"/>
  <c r="T16" i="28" s="1"/>
  <c r="AC28" i="26"/>
  <c r="T15" i="28" s="1"/>
  <c r="AA28" i="26"/>
  <c r="T14" i="28" s="1"/>
  <c r="Y28" i="26"/>
  <c r="T13" i="28" s="1"/>
  <c r="W28" i="26"/>
  <c r="T12" i="28" s="1"/>
  <c r="U28" i="26"/>
  <c r="T11" i="28" s="1"/>
  <c r="S28" i="26"/>
  <c r="T10" i="28" s="1"/>
  <c r="Q28" i="26"/>
  <c r="T9" i="28" s="1"/>
  <c r="O28" i="26"/>
  <c r="T8" i="28" s="1"/>
  <c r="M28" i="26"/>
  <c r="T7" i="28" s="1"/>
  <c r="K28" i="26"/>
  <c r="T6" i="28" s="1"/>
  <c r="I28" i="26"/>
  <c r="T5" i="28" s="1"/>
  <c r="G28" i="26"/>
  <c r="T4" i="28" s="1"/>
  <c r="E28" i="26"/>
  <c r="T3" i="28" s="1"/>
  <c r="C28" i="26"/>
  <c r="BX28" i="26" s="1"/>
  <c r="BR26" i="26"/>
  <c r="BP26" i="26"/>
  <c r="BH26" i="26"/>
  <c r="W31" i="27" s="1"/>
  <c r="BF26" i="26"/>
  <c r="W30" i="27" s="1"/>
  <c r="BD26" i="26"/>
  <c r="W29" i="27" s="1"/>
  <c r="BB26" i="26"/>
  <c r="W28" i="27" s="1"/>
  <c r="AZ26" i="26"/>
  <c r="W27" i="27" s="1"/>
  <c r="AX26" i="26"/>
  <c r="W26" i="27" s="1"/>
  <c r="AV26" i="26"/>
  <c r="W25" i="27" s="1"/>
  <c r="AT26" i="26"/>
  <c r="W24" i="27" s="1"/>
  <c r="AR26" i="26"/>
  <c r="W23" i="27" s="1"/>
  <c r="AP26" i="26"/>
  <c r="W22" i="27" s="1"/>
  <c r="AN26" i="26"/>
  <c r="W21" i="27" s="1"/>
  <c r="AL26" i="26"/>
  <c r="W20" i="27" s="1"/>
  <c r="AJ26" i="26"/>
  <c r="W19" i="27" s="1"/>
  <c r="AH26" i="26"/>
  <c r="W18" i="27" s="1"/>
  <c r="AF26" i="26"/>
  <c r="W17" i="27" s="1"/>
  <c r="AD26" i="26"/>
  <c r="W16" i="27" s="1"/>
  <c r="AB26" i="26"/>
  <c r="W15" i="27" s="1"/>
  <c r="Z26" i="26"/>
  <c r="W14" i="27" s="1"/>
  <c r="X26" i="26"/>
  <c r="W13" i="27" s="1"/>
  <c r="V26" i="26"/>
  <c r="W12" i="27" s="1"/>
  <c r="T26" i="26"/>
  <c r="W11" i="27" s="1"/>
  <c r="R26" i="26"/>
  <c r="W10" i="27" s="1"/>
  <c r="P26" i="26"/>
  <c r="W9" i="27" s="1"/>
  <c r="N26" i="26"/>
  <c r="W8" i="27" s="1"/>
  <c r="L26" i="26"/>
  <c r="W7" i="27" s="1"/>
  <c r="J26" i="26"/>
  <c r="W6" i="27" s="1"/>
  <c r="H26" i="26"/>
  <c r="W5" i="27" s="1"/>
  <c r="F26" i="26"/>
  <c r="W4" i="27" s="1"/>
  <c r="D26" i="26"/>
  <c r="W3" i="27" s="1"/>
  <c r="B26" i="26"/>
  <c r="BW25" i="26"/>
  <c r="BU25" i="26"/>
  <c r="BS25" i="26"/>
  <c r="BM25" i="26"/>
  <c r="BN25" i="26" s="1"/>
  <c r="BL25" i="26"/>
  <c r="BI25" i="26"/>
  <c r="S31" i="28" s="1"/>
  <c r="BG25" i="26"/>
  <c r="S30" i="28" s="1"/>
  <c r="BE25" i="26"/>
  <c r="S29" i="28" s="1"/>
  <c r="BC25" i="26"/>
  <c r="S28" i="28" s="1"/>
  <c r="BA25" i="26"/>
  <c r="S27" i="28" s="1"/>
  <c r="AY25" i="26"/>
  <c r="S26" i="28" s="1"/>
  <c r="AW25" i="26"/>
  <c r="S25" i="28" s="1"/>
  <c r="AU25" i="26"/>
  <c r="S24" i="28" s="1"/>
  <c r="AS25" i="26"/>
  <c r="S23" i="28" s="1"/>
  <c r="AQ25" i="26"/>
  <c r="S22" i="28" s="1"/>
  <c r="AO25" i="26"/>
  <c r="S21" i="28" s="1"/>
  <c r="AM25" i="26"/>
  <c r="S20" i="28" s="1"/>
  <c r="AK25" i="26"/>
  <c r="S19" i="28" s="1"/>
  <c r="AI25" i="26"/>
  <c r="S18" i="28" s="1"/>
  <c r="AG25" i="26"/>
  <c r="S17" i="28" s="1"/>
  <c r="AE25" i="26"/>
  <c r="S16" i="28" s="1"/>
  <c r="AC25" i="26"/>
  <c r="S15" i="28" s="1"/>
  <c r="AA25" i="26"/>
  <c r="S14" i="28" s="1"/>
  <c r="Y25" i="26"/>
  <c r="S13" i="28" s="1"/>
  <c r="W25" i="26"/>
  <c r="S12" i="28" s="1"/>
  <c r="U25" i="26"/>
  <c r="S11" i="28" s="1"/>
  <c r="S25" i="26"/>
  <c r="S10" i="28" s="1"/>
  <c r="Q25" i="26"/>
  <c r="S9" i="28" s="1"/>
  <c r="O25" i="26"/>
  <c r="S8" i="28" s="1"/>
  <c r="M25" i="26"/>
  <c r="S7" i="28" s="1"/>
  <c r="K25" i="26"/>
  <c r="S6" i="28" s="1"/>
  <c r="I25" i="26"/>
  <c r="S5" i="28" s="1"/>
  <c r="G25" i="26"/>
  <c r="S4" i="28" s="1"/>
  <c r="E25" i="26"/>
  <c r="S3" i="28" s="1"/>
  <c r="C25" i="26"/>
  <c r="S2" i="28" s="1"/>
  <c r="BW24" i="26"/>
  <c r="BU24" i="26"/>
  <c r="BS24" i="26"/>
  <c r="BM24" i="26"/>
  <c r="BN24" i="26" s="1"/>
  <c r="BL24" i="26"/>
  <c r="BI24" i="26"/>
  <c r="R31" i="28" s="1"/>
  <c r="BG24" i="26"/>
  <c r="R30" i="28" s="1"/>
  <c r="BE24" i="26"/>
  <c r="R29" i="28" s="1"/>
  <c r="BC24" i="26"/>
  <c r="R28" i="28" s="1"/>
  <c r="BA24" i="26"/>
  <c r="R27" i="28" s="1"/>
  <c r="AY24" i="26"/>
  <c r="R26" i="28" s="1"/>
  <c r="AW24" i="26"/>
  <c r="R25" i="28" s="1"/>
  <c r="AU24" i="26"/>
  <c r="R24" i="28" s="1"/>
  <c r="AS24" i="26"/>
  <c r="R23" i="28" s="1"/>
  <c r="AQ24" i="26"/>
  <c r="R22" i="28" s="1"/>
  <c r="AO24" i="26"/>
  <c r="R21" i="28" s="1"/>
  <c r="AM24" i="26"/>
  <c r="R20" i="28" s="1"/>
  <c r="AK24" i="26"/>
  <c r="R19" i="28" s="1"/>
  <c r="AI24" i="26"/>
  <c r="R18" i="28" s="1"/>
  <c r="AG24" i="26"/>
  <c r="R17" i="28" s="1"/>
  <c r="AE24" i="26"/>
  <c r="R16" i="28" s="1"/>
  <c r="AC24" i="26"/>
  <c r="R15" i="28" s="1"/>
  <c r="AA24" i="26"/>
  <c r="R14" i="28" s="1"/>
  <c r="Y24" i="26"/>
  <c r="R13" i="28" s="1"/>
  <c r="W24" i="26"/>
  <c r="R12" i="28" s="1"/>
  <c r="U24" i="26"/>
  <c r="R11" i="28" s="1"/>
  <c r="S24" i="26"/>
  <c r="R10" i="28" s="1"/>
  <c r="Q24" i="26"/>
  <c r="R9" i="28" s="1"/>
  <c r="O24" i="26"/>
  <c r="R8" i="28" s="1"/>
  <c r="M24" i="26"/>
  <c r="R7" i="28" s="1"/>
  <c r="K24" i="26"/>
  <c r="R6" i="28" s="1"/>
  <c r="I24" i="26"/>
  <c r="R5" i="28" s="1"/>
  <c r="G24" i="26"/>
  <c r="R4" i="28" s="1"/>
  <c r="E24" i="26"/>
  <c r="R3" i="28" s="1"/>
  <c r="C24" i="26"/>
  <c r="BW22" i="26"/>
  <c r="BU22" i="26"/>
  <c r="BS22" i="26"/>
  <c r="BR22" i="26"/>
  <c r="BP22" i="26"/>
  <c r="BM22" i="26"/>
  <c r="BN22" i="26" s="1"/>
  <c r="BL22" i="26"/>
  <c r="BW21" i="26"/>
  <c r="BU21" i="26"/>
  <c r="BS21" i="26"/>
  <c r="BM21" i="26"/>
  <c r="BN21" i="26" s="1"/>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P8" i="28" s="1"/>
  <c r="M20" i="26"/>
  <c r="P7" i="28" s="1"/>
  <c r="K20" i="26"/>
  <c r="P6" i="28" s="1"/>
  <c r="I20" i="26"/>
  <c r="P5" i="28" s="1"/>
  <c r="G20" i="26"/>
  <c r="P4" i="28" s="1"/>
  <c r="E20" i="26"/>
  <c r="P3" i="28" s="1"/>
  <c r="C20" i="26"/>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X19" i="26" s="1"/>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N6" i="28" s="1"/>
  <c r="I18" i="26"/>
  <c r="N5" i="28" s="1"/>
  <c r="G18" i="26"/>
  <c r="N4" i="28" s="1"/>
  <c r="E18" i="26"/>
  <c r="N3" i="28" s="1"/>
  <c r="C18" i="26"/>
  <c r="N2" i="28" s="1"/>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17" i="26"/>
  <c r="M7" i="28" s="1"/>
  <c r="K17" i="26"/>
  <c r="M6" i="28" s="1"/>
  <c r="I17" i="26"/>
  <c r="M5" i="28" s="1"/>
  <c r="G17" i="26"/>
  <c r="M4" i="28" s="1"/>
  <c r="E17" i="26"/>
  <c r="M3" i="28" s="1"/>
  <c r="C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L4" i="28" s="1"/>
  <c r="E16" i="26"/>
  <c r="L3" i="28" s="1"/>
  <c r="C16" i="26"/>
  <c r="L2" i="28" s="1"/>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K3" i="28"/>
  <c r="C15" i="26"/>
  <c r="BW14" i="26"/>
  <c r="BU14" i="26"/>
  <c r="BS14" i="26"/>
  <c r="BM14" i="26"/>
  <c r="BN14" i="26" s="1"/>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J2" i="28" s="1"/>
  <c r="BR12" i="26"/>
  <c r="BP12" i="26"/>
  <c r="BH12" i="26"/>
  <c r="K31" i="27" s="1"/>
  <c r="BF12" i="26"/>
  <c r="K30" i="27" s="1"/>
  <c r="BD12" i="26"/>
  <c r="K29" i="27" s="1"/>
  <c r="BB12" i="26"/>
  <c r="K28" i="27" s="1"/>
  <c r="AZ12" i="26"/>
  <c r="K27" i="27" s="1"/>
  <c r="AX12" i="26"/>
  <c r="K26" i="27" s="1"/>
  <c r="AV12" i="26"/>
  <c r="K25" i="27" s="1"/>
  <c r="AT12" i="26"/>
  <c r="K24" i="27" s="1"/>
  <c r="AR12" i="26"/>
  <c r="K23" i="27" s="1"/>
  <c r="AP12" i="26"/>
  <c r="K22" i="27" s="1"/>
  <c r="AN12" i="26"/>
  <c r="K21" i="27" s="1"/>
  <c r="AL12" i="26"/>
  <c r="K20" i="27" s="1"/>
  <c r="AJ12" i="26"/>
  <c r="K19" i="27" s="1"/>
  <c r="AH12" i="26"/>
  <c r="K18" i="27" s="1"/>
  <c r="AF12" i="26"/>
  <c r="K17" i="27" s="1"/>
  <c r="AD12" i="26"/>
  <c r="K16" i="27" s="1"/>
  <c r="AB12" i="26"/>
  <c r="K15" i="27" s="1"/>
  <c r="Z12" i="26"/>
  <c r="K14" i="27" s="1"/>
  <c r="X12" i="26"/>
  <c r="K13" i="27" s="1"/>
  <c r="V12" i="26"/>
  <c r="K12" i="27" s="1"/>
  <c r="T12" i="26"/>
  <c r="K11" i="27" s="1"/>
  <c r="R12" i="26"/>
  <c r="K10" i="27" s="1"/>
  <c r="P12" i="26"/>
  <c r="K9" i="27" s="1"/>
  <c r="N12" i="26"/>
  <c r="K8" i="27" s="1"/>
  <c r="K7" i="27"/>
  <c r="J12" i="26"/>
  <c r="K6" i="27" s="1"/>
  <c r="H12" i="26"/>
  <c r="K5" i="27" s="1"/>
  <c r="F12" i="26"/>
  <c r="K4" i="27" s="1"/>
  <c r="D12" i="26"/>
  <c r="K3" i="27" s="1"/>
  <c r="B12" i="26"/>
  <c r="K2" i="27" s="1"/>
  <c r="BW11" i="26"/>
  <c r="BU11" i="26"/>
  <c r="BS11" i="26"/>
  <c r="BM11" i="26"/>
  <c r="BN11" i="26" s="1"/>
  <c r="BL11" i="26"/>
  <c r="BI11" i="26"/>
  <c r="I31" i="28" s="1"/>
  <c r="BG11" i="26"/>
  <c r="I30" i="28" s="1"/>
  <c r="BE11" i="26"/>
  <c r="I29" i="28" s="1"/>
  <c r="BC11" i="26"/>
  <c r="I28" i="28" s="1"/>
  <c r="BA11" i="26"/>
  <c r="I27" i="28" s="1"/>
  <c r="AY11" i="26"/>
  <c r="I26" i="28" s="1"/>
  <c r="AW11" i="26"/>
  <c r="I25" i="28" s="1"/>
  <c r="AU11" i="26"/>
  <c r="I24" i="28" s="1"/>
  <c r="AS11" i="26"/>
  <c r="I23" i="28" s="1"/>
  <c r="AQ11" i="26"/>
  <c r="I22" i="28" s="1"/>
  <c r="AO11" i="26"/>
  <c r="I21" i="28" s="1"/>
  <c r="AM11" i="26"/>
  <c r="I20" i="28" s="1"/>
  <c r="AK11" i="26"/>
  <c r="I19" i="28" s="1"/>
  <c r="AI11" i="26"/>
  <c r="I18" i="28" s="1"/>
  <c r="AG11" i="26"/>
  <c r="I17" i="28" s="1"/>
  <c r="AE11" i="26"/>
  <c r="I16" i="28" s="1"/>
  <c r="AC11" i="26"/>
  <c r="I15" i="28" s="1"/>
  <c r="AA11" i="26"/>
  <c r="I14" i="28" s="1"/>
  <c r="Y11" i="26"/>
  <c r="I13" i="28" s="1"/>
  <c r="W11" i="26"/>
  <c r="I12" i="28" s="1"/>
  <c r="U11" i="26"/>
  <c r="I11" i="28" s="1"/>
  <c r="S11" i="26"/>
  <c r="I10" i="28" s="1"/>
  <c r="Q11" i="26"/>
  <c r="I9" i="28" s="1"/>
  <c r="O11" i="26"/>
  <c r="I8" i="28" s="1"/>
  <c r="M11" i="26"/>
  <c r="I7" i="28" s="1"/>
  <c r="K11" i="26"/>
  <c r="I6" i="28" s="1"/>
  <c r="I11" i="26"/>
  <c r="I5" i="28" s="1"/>
  <c r="G11" i="26"/>
  <c r="E11" i="26"/>
  <c r="I3" i="28" s="1"/>
  <c r="C11" i="26"/>
  <c r="BX11" i="26" s="1"/>
  <c r="BW10" i="26"/>
  <c r="BU10" i="26"/>
  <c r="BS10" i="26"/>
  <c r="BM10" i="26"/>
  <c r="BN10" i="26" s="1"/>
  <c r="BL10" i="26"/>
  <c r="BI10" i="26"/>
  <c r="H31" i="28" s="1"/>
  <c r="BG10" i="26"/>
  <c r="H30" i="28" s="1"/>
  <c r="BE10" i="26"/>
  <c r="H29" i="28" s="1"/>
  <c r="BC10" i="26"/>
  <c r="H28" i="28" s="1"/>
  <c r="BA10" i="26"/>
  <c r="H27" i="28" s="1"/>
  <c r="AY10" i="26"/>
  <c r="H26" i="28" s="1"/>
  <c r="AW10" i="26"/>
  <c r="H25" i="28" s="1"/>
  <c r="AU10" i="26"/>
  <c r="H24" i="28" s="1"/>
  <c r="AS10" i="26"/>
  <c r="H23" i="28" s="1"/>
  <c r="AQ10" i="26"/>
  <c r="H22" i="28" s="1"/>
  <c r="AO10" i="26"/>
  <c r="H21" i="28" s="1"/>
  <c r="AM10" i="26"/>
  <c r="H20" i="28" s="1"/>
  <c r="AK10" i="26"/>
  <c r="H19" i="28" s="1"/>
  <c r="AI10" i="26"/>
  <c r="H18" i="28" s="1"/>
  <c r="AG10" i="26"/>
  <c r="H17" i="28" s="1"/>
  <c r="AE10" i="26"/>
  <c r="H16" i="28" s="1"/>
  <c r="AC10" i="26"/>
  <c r="H15" i="28" s="1"/>
  <c r="AA10" i="26"/>
  <c r="H14" i="28" s="1"/>
  <c r="Y10" i="26"/>
  <c r="H13" i="28" s="1"/>
  <c r="W10" i="26"/>
  <c r="H12" i="28" s="1"/>
  <c r="U10" i="26"/>
  <c r="H11" i="28" s="1"/>
  <c r="S10" i="26"/>
  <c r="H10" i="28" s="1"/>
  <c r="Q10" i="26"/>
  <c r="H9" i="28" s="1"/>
  <c r="O10" i="26"/>
  <c r="H8" i="28" s="1"/>
  <c r="M10" i="26"/>
  <c r="H7" i="28" s="1"/>
  <c r="K10" i="26"/>
  <c r="H6" i="28" s="1"/>
  <c r="I10" i="26"/>
  <c r="H5" i="28" s="1"/>
  <c r="G10" i="26"/>
  <c r="H4" i="28" s="1"/>
  <c r="E10" i="26"/>
  <c r="H3" i="28" s="1"/>
  <c r="C10" i="26"/>
  <c r="BW9" i="26"/>
  <c r="BU9" i="26"/>
  <c r="BS9" i="26"/>
  <c r="BM9" i="26"/>
  <c r="BN9" i="26" s="1"/>
  <c r="BL9" i="26"/>
  <c r="BI9" i="26"/>
  <c r="G31" i="28" s="1"/>
  <c r="BG9" i="26"/>
  <c r="G30" i="28" s="1"/>
  <c r="BE9" i="26"/>
  <c r="G29" i="28" s="1"/>
  <c r="BC9" i="26"/>
  <c r="G28" i="28" s="1"/>
  <c r="BA9" i="26"/>
  <c r="G27" i="28" s="1"/>
  <c r="AY9" i="26"/>
  <c r="G26" i="28" s="1"/>
  <c r="AW9" i="26"/>
  <c r="G25" i="28" s="1"/>
  <c r="AU9" i="26"/>
  <c r="G24" i="28" s="1"/>
  <c r="AS9" i="26"/>
  <c r="G23" i="28" s="1"/>
  <c r="AQ9" i="26"/>
  <c r="G22" i="28" s="1"/>
  <c r="AO9" i="26"/>
  <c r="G21" i="28" s="1"/>
  <c r="AM9" i="26"/>
  <c r="G20" i="28" s="1"/>
  <c r="AK9" i="26"/>
  <c r="G19" i="28" s="1"/>
  <c r="AI9" i="26"/>
  <c r="G18" i="28" s="1"/>
  <c r="AG9" i="26"/>
  <c r="G17" i="28" s="1"/>
  <c r="AE9" i="26"/>
  <c r="G16" i="28" s="1"/>
  <c r="AC9" i="26"/>
  <c r="G15" i="28" s="1"/>
  <c r="AA9" i="26"/>
  <c r="G14" i="28" s="1"/>
  <c r="Y9" i="26"/>
  <c r="G13" i="28" s="1"/>
  <c r="W9" i="26"/>
  <c r="G12" i="28" s="1"/>
  <c r="U9" i="26"/>
  <c r="G11" i="28" s="1"/>
  <c r="S9" i="26"/>
  <c r="G10" i="28" s="1"/>
  <c r="Q9" i="26"/>
  <c r="G9" i="28" s="1"/>
  <c r="O9" i="26"/>
  <c r="G8" i="28" s="1"/>
  <c r="M9" i="26"/>
  <c r="G7" i="28" s="1"/>
  <c r="K9" i="26"/>
  <c r="G6" i="28" s="1"/>
  <c r="I9" i="26"/>
  <c r="G5" i="28" s="1"/>
  <c r="G9" i="26"/>
  <c r="G4" i="28" s="1"/>
  <c r="E9" i="26"/>
  <c r="G3" i="28" s="1"/>
  <c r="C9" i="26"/>
  <c r="BW8" i="26"/>
  <c r="BU8" i="26"/>
  <c r="BS8" i="26"/>
  <c r="BM8" i="26"/>
  <c r="BN8" i="26" s="1"/>
  <c r="BL8" i="26"/>
  <c r="BI8" i="26"/>
  <c r="F31" i="28" s="1"/>
  <c r="BG8" i="26"/>
  <c r="F30" i="28" s="1"/>
  <c r="BE8" i="26"/>
  <c r="F29" i="28" s="1"/>
  <c r="BC8" i="26"/>
  <c r="F28" i="28" s="1"/>
  <c r="BA8" i="26"/>
  <c r="F27" i="28" s="1"/>
  <c r="AY8" i="26"/>
  <c r="F26" i="28" s="1"/>
  <c r="AW8" i="26"/>
  <c r="F25" i="28" s="1"/>
  <c r="AU8" i="26"/>
  <c r="F24" i="28" s="1"/>
  <c r="AS8" i="26"/>
  <c r="F23" i="28" s="1"/>
  <c r="AQ8" i="26"/>
  <c r="F22" i="28" s="1"/>
  <c r="AO8" i="26"/>
  <c r="F21" i="28" s="1"/>
  <c r="AM8" i="26"/>
  <c r="F20" i="28" s="1"/>
  <c r="AK8" i="26"/>
  <c r="F19" i="28" s="1"/>
  <c r="AI8" i="26"/>
  <c r="F18" i="28" s="1"/>
  <c r="AG8" i="26"/>
  <c r="F17" i="28" s="1"/>
  <c r="AE8" i="26"/>
  <c r="F16" i="28" s="1"/>
  <c r="AC8" i="26"/>
  <c r="F15" i="28" s="1"/>
  <c r="AA8" i="26"/>
  <c r="F14" i="28" s="1"/>
  <c r="Y8" i="26"/>
  <c r="F13" i="28" s="1"/>
  <c r="W8" i="26"/>
  <c r="F12" i="28" s="1"/>
  <c r="U8" i="26"/>
  <c r="F11" i="28" s="1"/>
  <c r="S8" i="26"/>
  <c r="F10" i="28" s="1"/>
  <c r="Q8" i="26"/>
  <c r="F9" i="28" s="1"/>
  <c r="O8" i="26"/>
  <c r="F8" i="28" s="1"/>
  <c r="M8" i="26"/>
  <c r="F7" i="28" s="1"/>
  <c r="K8" i="26"/>
  <c r="F6" i="28" s="1"/>
  <c r="I8" i="26"/>
  <c r="F5" i="28" s="1"/>
  <c r="G8" i="26"/>
  <c r="F4" i="28" s="1"/>
  <c r="E8" i="26"/>
  <c r="F3" i="28" s="1"/>
  <c r="C8" i="26"/>
  <c r="BW7" i="26"/>
  <c r="BU7" i="26"/>
  <c r="BS7" i="26"/>
  <c r="BM7" i="26"/>
  <c r="BN7" i="26" s="1"/>
  <c r="BL7" i="26"/>
  <c r="BI7" i="26"/>
  <c r="E31" i="28" s="1"/>
  <c r="BG7" i="26"/>
  <c r="E30" i="28" s="1"/>
  <c r="BE7" i="26"/>
  <c r="E29" i="28" s="1"/>
  <c r="BC7" i="26"/>
  <c r="E28" i="28" s="1"/>
  <c r="BA7" i="26"/>
  <c r="E27" i="28" s="1"/>
  <c r="AY7" i="26"/>
  <c r="E26" i="28" s="1"/>
  <c r="AW7" i="26"/>
  <c r="E25" i="28" s="1"/>
  <c r="AU7" i="26"/>
  <c r="E24" i="28" s="1"/>
  <c r="AS7" i="26"/>
  <c r="E23" i="28" s="1"/>
  <c r="AQ7" i="26"/>
  <c r="E22" i="28" s="1"/>
  <c r="AO7" i="26"/>
  <c r="E21" i="28" s="1"/>
  <c r="AM7" i="26"/>
  <c r="E20" i="28" s="1"/>
  <c r="AK7" i="26"/>
  <c r="E19" i="28" s="1"/>
  <c r="AI7" i="26"/>
  <c r="E18" i="28" s="1"/>
  <c r="AG7" i="26"/>
  <c r="E17" i="28" s="1"/>
  <c r="AE7" i="26"/>
  <c r="E16" i="28" s="1"/>
  <c r="AC7" i="26"/>
  <c r="E15" i="28" s="1"/>
  <c r="AA7" i="26"/>
  <c r="E14" i="28" s="1"/>
  <c r="Y7" i="26"/>
  <c r="E13" i="28" s="1"/>
  <c r="W7" i="26"/>
  <c r="E12" i="28" s="1"/>
  <c r="U7" i="26"/>
  <c r="E11" i="28" s="1"/>
  <c r="S7" i="26"/>
  <c r="E10" i="28" s="1"/>
  <c r="Q7" i="26"/>
  <c r="E9" i="28" s="1"/>
  <c r="O7" i="26"/>
  <c r="E8" i="28" s="1"/>
  <c r="M7" i="26"/>
  <c r="E7" i="28" s="1"/>
  <c r="K7" i="26"/>
  <c r="E6" i="28" s="1"/>
  <c r="I7" i="26"/>
  <c r="E5" i="28" s="1"/>
  <c r="G7" i="26"/>
  <c r="E4" i="28" s="1"/>
  <c r="E7" i="26"/>
  <c r="E3" i="28" s="1"/>
  <c r="C7" i="26"/>
  <c r="BX7" i="26" s="1"/>
  <c r="BW5" i="26"/>
  <c r="BU5" i="26"/>
  <c r="BS5" i="26"/>
  <c r="BR5" i="26"/>
  <c r="BP5" i="26"/>
  <c r="BM5" i="26"/>
  <c r="BN5" i="26" s="1"/>
  <c r="BL5"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X6" i="32" l="1"/>
  <c r="E2" i="34"/>
  <c r="BR8" i="32"/>
  <c r="G2" i="34"/>
  <c r="BX15" i="32"/>
  <c r="K2" i="34"/>
  <c r="BR17" i="32"/>
  <c r="M2" i="34"/>
  <c r="BT21" i="32"/>
  <c r="Q4" i="34"/>
  <c r="BV26" i="32"/>
  <c r="V2" i="34"/>
  <c r="BL11" i="32"/>
  <c r="BR23" i="32"/>
  <c r="S6" i="34"/>
  <c r="BT24" i="32"/>
  <c r="T2"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M12" i="32"/>
  <c r="BN12" i="32" s="1"/>
  <c r="BX17" i="32"/>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BR3" i="32"/>
  <c r="D3" i="34"/>
  <c r="BR14" i="32"/>
  <c r="J2" i="34"/>
  <c r="BX23" i="32"/>
  <c r="S2" i="34"/>
  <c r="BR25" i="32"/>
  <c r="U2" i="34"/>
  <c r="BX29" i="32"/>
  <c r="BX33" i="32"/>
  <c r="BS35" i="32"/>
  <c r="AP2" i="33"/>
  <c r="BT3" i="32"/>
  <c r="D4" i="34"/>
  <c r="BT7" i="32"/>
  <c r="F4" i="34"/>
  <c r="BT17" i="32"/>
  <c r="M8" i="34"/>
  <c r="BV21" i="32"/>
  <c r="Q2" i="34"/>
  <c r="BR31" i="32"/>
  <c r="Z2" i="34"/>
  <c r="BR34" i="32"/>
  <c r="AB2" i="34"/>
  <c r="BR37" i="32"/>
  <c r="AC6" i="34"/>
  <c r="BT38" i="32"/>
  <c r="AD2" i="34"/>
  <c r="K2" i="33"/>
  <c r="K8" i="33"/>
  <c r="BX3" i="32"/>
  <c r="BX7" i="32"/>
  <c r="BR9" i="32"/>
  <c r="H6" i="34"/>
  <c r="BT10" i="32"/>
  <c r="I2" i="34"/>
  <c r="BT19" i="32"/>
  <c r="O2" i="34"/>
  <c r="BR21" i="32"/>
  <c r="Q3" i="34"/>
  <c r="BP25" i="32"/>
  <c r="BQ25" i="32" s="1"/>
  <c r="U4" i="34"/>
  <c r="BX28" i="32"/>
  <c r="X2" i="34"/>
  <c r="BV42" i="32"/>
  <c r="AF2" i="34"/>
  <c r="BX46" i="32"/>
  <c r="AH2" i="34"/>
  <c r="L2" i="33"/>
  <c r="AJ2" i="33"/>
  <c r="AJ8" i="33"/>
  <c r="L9" i="33"/>
  <c r="A27" i="28"/>
  <c r="A4" i="28"/>
  <c r="A3" i="28"/>
  <c r="A11" i="28"/>
  <c r="A8" i="28"/>
  <c r="A15" i="28"/>
  <c r="A17" i="28"/>
  <c r="A5" i="28"/>
  <c r="A23" i="28"/>
  <c r="A21" i="28"/>
  <c r="A19" i="28"/>
  <c r="B13" i="28"/>
  <c r="B15" i="28"/>
  <c r="B23" i="28"/>
  <c r="B24" i="27"/>
  <c r="B19" i="28"/>
  <c r="B28" i="27"/>
  <c r="A28" i="28"/>
  <c r="B16" i="27"/>
  <c r="B9" i="28"/>
  <c r="B28" i="28"/>
  <c r="B6" i="28"/>
  <c r="A12" i="28"/>
  <c r="B18" i="28"/>
  <c r="B24" i="28"/>
  <c r="B20" i="27"/>
  <c r="B10" i="28"/>
  <c r="B4" i="28"/>
  <c r="A13" i="28"/>
  <c r="A20" i="28"/>
  <c r="A24" i="28"/>
  <c r="B5" i="28"/>
  <c r="B14" i="28"/>
  <c r="A25" i="28"/>
  <c r="B27" i="28"/>
  <c r="A31" i="28"/>
  <c r="A7" i="28"/>
  <c r="A9" i="28"/>
  <c r="A16" i="28"/>
  <c r="A29" i="28"/>
  <c r="T2" i="28"/>
  <c r="O2" i="28"/>
  <c r="BR9" i="26"/>
  <c r="BV25" i="26"/>
  <c r="BV20" i="26"/>
  <c r="P2" i="28"/>
  <c r="BV21" i="26"/>
  <c r="Q2" i="28"/>
  <c r="BP33" i="26"/>
  <c r="BQ33" i="26" s="1"/>
  <c r="W4" i="28"/>
  <c r="Y2" i="28"/>
  <c r="BX10" i="26"/>
  <c r="H2" i="28"/>
  <c r="BM30" i="26"/>
  <c r="BN30" i="26" s="1"/>
  <c r="BM38" i="26"/>
  <c r="BN38" i="26" s="1"/>
  <c r="BO38" i="26"/>
  <c r="BM12" i="26"/>
  <c r="BN12" i="26" s="1"/>
  <c r="BV33" i="26"/>
  <c r="W2" i="28"/>
  <c r="BX17" i="26"/>
  <c r="M2" i="28"/>
  <c r="BR18" i="26"/>
  <c r="BO26" i="26"/>
  <c r="W2" i="27"/>
  <c r="BV3" i="26"/>
  <c r="BR14" i="26"/>
  <c r="BR25" i="26"/>
  <c r="BW34" i="26"/>
  <c r="BO34" i="26"/>
  <c r="AC2" i="27"/>
  <c r="BR32" i="26"/>
  <c r="BT36" i="26"/>
  <c r="X2" i="28"/>
  <c r="Z9" i="27"/>
  <c r="E2" i="28"/>
  <c r="BT17" i="26"/>
  <c r="M8" i="28"/>
  <c r="BP29" i="26"/>
  <c r="BQ29" i="26" s="1"/>
  <c r="BR11" i="26"/>
  <c r="I4" i="28"/>
  <c r="BR15" i="26"/>
  <c r="K2" i="28"/>
  <c r="BV24" i="26"/>
  <c r="R2" i="28"/>
  <c r="BS12" i="26"/>
  <c r="BO12" i="26"/>
  <c r="BV8" i="26"/>
  <c r="F2" i="28"/>
  <c r="BR20" i="26"/>
  <c r="BS30" i="26"/>
  <c r="BO30" i="26"/>
  <c r="BR33" i="26"/>
  <c r="W6" i="28"/>
  <c r="D2" i="28"/>
  <c r="BT7" i="26"/>
  <c r="BT11" i="26"/>
  <c r="I2" i="28"/>
  <c r="BT16" i="26"/>
  <c r="BU26" i="26"/>
  <c r="BT29" i="26"/>
  <c r="U2" i="28"/>
  <c r="BT37" i="26"/>
  <c r="G2" i="28"/>
  <c r="L2" i="31"/>
  <c r="BV6" i="29"/>
  <c r="E2" i="31"/>
  <c r="G2" i="31"/>
  <c r="BT19" i="29"/>
  <c r="BO25" i="29"/>
  <c r="BS29" i="29"/>
  <c r="BO29" i="29"/>
  <c r="BT35" i="29"/>
  <c r="W2" i="30"/>
  <c r="K2" i="30"/>
  <c r="BM11" i="29"/>
  <c r="BN11" i="29" s="1"/>
  <c r="BV7" i="29"/>
  <c r="F2" i="31"/>
  <c r="BS11" i="29"/>
  <c r="BR13" i="29"/>
  <c r="BV3" i="29"/>
  <c r="BV20" i="29"/>
  <c r="BV23" i="29"/>
  <c r="BR31" i="29"/>
  <c r="BP35" i="29"/>
  <c r="BQ35" i="29" s="1"/>
  <c r="X3" i="31"/>
  <c r="P6" i="31"/>
  <c r="T2" i="31"/>
  <c r="BS37" i="29"/>
  <c r="K3" i="30"/>
  <c r="BR17" i="29"/>
  <c r="Z2" i="30"/>
  <c r="BO33" i="29"/>
  <c r="BM37" i="29"/>
  <c r="BN37" i="29" s="1"/>
  <c r="BO37" i="29"/>
  <c r="BV15" i="29"/>
  <c r="BP24" i="29"/>
  <c r="BQ24" i="29" s="1"/>
  <c r="BV32" i="29"/>
  <c r="BU37" i="29"/>
  <c r="BV10" i="29"/>
  <c r="BR14" i="29"/>
  <c r="K2" i="31"/>
  <c r="BV19" i="29"/>
  <c r="BL25" i="29"/>
  <c r="BT28" i="29"/>
  <c r="BP28" i="29"/>
  <c r="BQ28" i="29" s="1"/>
  <c r="H2" i="31"/>
  <c r="M2" i="31"/>
  <c r="W2" i="31"/>
  <c r="BT6" i="29"/>
  <c r="BR28" i="29"/>
  <c r="BR32" i="29"/>
  <c r="I2" i="31"/>
  <c r="Q2" i="31"/>
  <c r="X2" i="31"/>
  <c r="U2" i="31"/>
  <c r="J2" i="31"/>
  <c r="N2" i="31"/>
  <c r="Y2" i="31"/>
  <c r="BT7" i="29"/>
  <c r="BT15" i="29"/>
  <c r="BT32" i="29"/>
  <c r="O2" i="31"/>
  <c r="R2" i="31"/>
  <c r="BP10" i="29"/>
  <c r="BQ10" i="29" s="1"/>
  <c r="BP14" i="29"/>
  <c r="BQ14" i="29" s="1"/>
  <c r="BT16" i="29"/>
  <c r="BT27" i="29"/>
  <c r="S2" i="31"/>
  <c r="BT3" i="29"/>
  <c r="BO11" i="29"/>
  <c r="D2" i="31"/>
  <c r="B2" i="28"/>
  <c r="B11" i="28"/>
  <c r="B20" i="28"/>
  <c r="B29" i="28"/>
  <c r="B4" i="27"/>
  <c r="B7" i="28"/>
  <c r="B16" i="28"/>
  <c r="B25" i="28"/>
  <c r="B30" i="28"/>
  <c r="B8" i="27"/>
  <c r="B3" i="28"/>
  <c r="B12" i="28"/>
  <c r="B21" i="28"/>
  <c r="B26" i="28"/>
  <c r="B12" i="27"/>
  <c r="B8" i="28"/>
  <c r="B17" i="28"/>
  <c r="B22" i="28"/>
  <c r="B31" i="28"/>
  <c r="A2" i="14"/>
  <c r="A2" i="28"/>
  <c r="A6" i="28"/>
  <c r="A10" i="28"/>
  <c r="A14" i="28"/>
  <c r="A18" i="28"/>
  <c r="A22" i="28"/>
  <c r="A26" i="28"/>
  <c r="A30"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7" i="29"/>
  <c r="BQ17" i="29" s="1"/>
  <c r="BR6" i="29"/>
  <c r="BT8" i="29"/>
  <c r="BU11" i="29"/>
  <c r="BT13" i="29"/>
  <c r="BR16" i="29"/>
  <c r="BT17" i="29"/>
  <c r="BP19" i="29"/>
  <c r="BQ19" i="29" s="1"/>
  <c r="BT24" i="29"/>
  <c r="BV28" i="29"/>
  <c r="BU29" i="29"/>
  <c r="BP32" i="29"/>
  <c r="BQ32" i="29" s="1"/>
  <c r="BM33" i="29"/>
  <c r="BN33" i="29" s="1"/>
  <c r="BR36" i="29"/>
  <c r="BM25" i="29"/>
  <c r="BN25" i="29" s="1"/>
  <c r="BV36" i="29"/>
  <c r="BP3" i="29"/>
  <c r="BQ3" i="29" s="1"/>
  <c r="BP7" i="29"/>
  <c r="BQ7" i="29" s="1"/>
  <c r="BR9" i="29"/>
  <c r="BL11" i="29"/>
  <c r="BT14" i="29"/>
  <c r="BR18" i="29"/>
  <c r="BP20" i="29"/>
  <c r="BQ20" i="29" s="1"/>
  <c r="BP23" i="29"/>
  <c r="BQ23" i="29" s="1"/>
  <c r="BS25" i="29"/>
  <c r="BR27" i="29"/>
  <c r="BL29" i="29"/>
  <c r="BT31" i="29"/>
  <c r="BV35" i="29"/>
  <c r="BV13" i="29"/>
  <c r="BV17" i="29"/>
  <c r="BR19" i="29"/>
  <c r="BV24" i="29"/>
  <c r="BU25" i="29"/>
  <c r="BM29" i="29"/>
  <c r="BN29" i="29" s="1"/>
  <c r="BT36" i="29"/>
  <c r="BR3" i="29"/>
  <c r="BR7" i="29"/>
  <c r="BT9" i="29"/>
  <c r="BV14" i="29"/>
  <c r="BP15" i="29"/>
  <c r="BQ15" i="29" s="1"/>
  <c r="BT18" i="29"/>
  <c r="BR20" i="29"/>
  <c r="BR23" i="29"/>
  <c r="BV31" i="29"/>
  <c r="BP13" i="29"/>
  <c r="BQ13" i="29" s="1"/>
  <c r="BV9" i="29"/>
  <c r="BR15" i="29"/>
  <c r="BV18" i="29"/>
  <c r="BT20" i="29"/>
  <c r="BT23" i="29"/>
  <c r="BV27" i="29"/>
  <c r="BP31" i="29"/>
  <c r="BQ31" i="29" s="1"/>
  <c r="BS33" i="29"/>
  <c r="BR35" i="29"/>
  <c r="BL37" i="29"/>
  <c r="BV8" i="29"/>
  <c r="BR10" i="29"/>
  <c r="BV16" i="29"/>
  <c r="BP6" i="29"/>
  <c r="BQ6" i="29" s="1"/>
  <c r="BR8" i="29"/>
  <c r="BT10" i="29"/>
  <c r="BP16" i="29"/>
  <c r="BQ16" i="29" s="1"/>
  <c r="BR24" i="29"/>
  <c r="BU33" i="29"/>
  <c r="BP36" i="29"/>
  <c r="BQ36" i="29" s="1"/>
  <c r="BP9" i="29"/>
  <c r="BQ9" i="29" s="1"/>
  <c r="BP18" i="29"/>
  <c r="BQ18" i="29" s="1"/>
  <c r="BP27" i="29"/>
  <c r="BQ27" i="29" s="1"/>
  <c r="BL3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8" i="26"/>
  <c r="BR7" i="26"/>
  <c r="BT9" i="26"/>
  <c r="BV11" i="26"/>
  <c r="BU12" i="26"/>
  <c r="BT14" i="26"/>
  <c r="BR17" i="26"/>
  <c r="BT18" i="26"/>
  <c r="BP20" i="26"/>
  <c r="BQ20" i="26" s="1"/>
  <c r="BX20" i="26"/>
  <c r="BT25" i="26"/>
  <c r="BV29" i="26"/>
  <c r="BU30" i="26"/>
  <c r="BM34" i="26"/>
  <c r="BN34" i="26" s="1"/>
  <c r="BR37" i="26"/>
  <c r="BP3" i="26"/>
  <c r="BQ3" i="26" s="1"/>
  <c r="BX3" i="26"/>
  <c r="BP8" i="26"/>
  <c r="BQ8" i="26" s="1"/>
  <c r="BX8" i="26"/>
  <c r="BR10" i="26"/>
  <c r="BL12" i="26"/>
  <c r="BW12" i="26"/>
  <c r="BT15" i="26"/>
  <c r="BV16" i="26"/>
  <c r="BR19" i="26"/>
  <c r="BP21" i="26"/>
  <c r="BQ21" i="26" s="1"/>
  <c r="BX21" i="26"/>
  <c r="BP24" i="26"/>
  <c r="BQ24" i="26" s="1"/>
  <c r="BX24" i="26"/>
  <c r="BS26" i="26"/>
  <c r="BR28" i="26"/>
  <c r="BL30" i="26"/>
  <c r="BW30" i="26"/>
  <c r="BT32" i="26"/>
  <c r="BV36" i="26"/>
  <c r="BV14" i="26"/>
  <c r="BR3" i="26"/>
  <c r="BR8" i="26"/>
  <c r="BT10" i="26"/>
  <c r="BV15" i="26"/>
  <c r="BP16" i="26"/>
  <c r="BQ16" i="26" s="1"/>
  <c r="BX16" i="26"/>
  <c r="BT19" i="26"/>
  <c r="BR21" i="26"/>
  <c r="BR24" i="26"/>
  <c r="BL26" i="26"/>
  <c r="BW26" i="26"/>
  <c r="BT28" i="26"/>
  <c r="BV32" i="26"/>
  <c r="BP36" i="26"/>
  <c r="BQ36" i="26" s="1"/>
  <c r="BX36" i="26"/>
  <c r="BS38" i="26"/>
  <c r="BP11" i="26"/>
  <c r="BQ11" i="26" s="1"/>
  <c r="BV7" i="26"/>
  <c r="BP9" i="26"/>
  <c r="BQ9" i="26" s="1"/>
  <c r="BX9" i="26"/>
  <c r="BP14" i="26"/>
  <c r="BQ14" i="26" s="1"/>
  <c r="BX14" i="26"/>
  <c r="BV17" i="26"/>
  <c r="BP18" i="26"/>
  <c r="BQ18" i="26" s="1"/>
  <c r="BX18" i="26"/>
  <c r="BT20" i="26"/>
  <c r="BP25" i="26"/>
  <c r="BQ25" i="26" s="1"/>
  <c r="BX25" i="26"/>
  <c r="BM26" i="26"/>
  <c r="BN26" i="26" s="1"/>
  <c r="BR29" i="26"/>
  <c r="BT33" i="26"/>
  <c r="BV37" i="26"/>
  <c r="BU38" i="26"/>
  <c r="BV9" i="26"/>
  <c r="BT3" i="26"/>
  <c r="BT8" i="26"/>
  <c r="BV10" i="26"/>
  <c r="BP15" i="26"/>
  <c r="BQ15" i="26" s="1"/>
  <c r="BX15" i="26"/>
  <c r="BR16" i="26"/>
  <c r="BV19" i="26"/>
  <c r="BT21" i="26"/>
  <c r="BT24" i="26"/>
  <c r="BV28" i="26"/>
  <c r="BP32" i="26"/>
  <c r="BQ32" i="26" s="1"/>
  <c r="BX32" i="26"/>
  <c r="BS34" i="26"/>
  <c r="BR36" i="26"/>
  <c r="BL38" i="26"/>
  <c r="BW38" i="26"/>
  <c r="BP7" i="26"/>
  <c r="BQ7" i="26" s="1"/>
  <c r="BP17" i="26"/>
  <c r="BQ17" i="26" s="1"/>
  <c r="BU34" i="26"/>
  <c r="BP37" i="26"/>
  <c r="BQ37" i="26" s="1"/>
  <c r="BP10" i="26"/>
  <c r="BQ10" i="26" s="1"/>
  <c r="BP19" i="26"/>
  <c r="BQ19" i="26" s="1"/>
  <c r="BP28" i="26"/>
  <c r="BQ28" i="26" s="1"/>
  <c r="BL34" i="26"/>
  <c r="AE16" i="12"/>
  <c r="AE17" i="12"/>
  <c r="AE18" i="12"/>
  <c r="AE19" i="12"/>
  <c r="AE20" i="12"/>
  <c r="AE21" i="12"/>
  <c r="AE22" i="12"/>
  <c r="AE23" i="12"/>
  <c r="AE24" i="12"/>
  <c r="AE25" i="12"/>
  <c r="AE26" i="12"/>
  <c r="AE27" i="12"/>
  <c r="AE28" i="12"/>
  <c r="AE29" i="12"/>
  <c r="AE30" i="12"/>
  <c r="AE31" i="12"/>
  <c r="AD16" i="12"/>
  <c r="AD17" i="12"/>
  <c r="AD18" i="12"/>
  <c r="AD19" i="12"/>
  <c r="AD20" i="12"/>
  <c r="AD21" i="12"/>
  <c r="AD22" i="12"/>
  <c r="AD23" i="12"/>
  <c r="AD24" i="12"/>
  <c r="AD25" i="12"/>
  <c r="AD26" i="12"/>
  <c r="AD27" i="12"/>
  <c r="AD28" i="12"/>
  <c r="AD29" i="12"/>
  <c r="AD30" i="12"/>
  <c r="AD31" i="12"/>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5" i="7"/>
  <c r="BM5" i="7"/>
  <c r="BN5" i="7" s="1"/>
  <c r="BP5" i="7"/>
  <c r="BR5" i="7"/>
  <c r="BS5" i="7"/>
  <c r="BU5" i="7"/>
  <c r="BW5" i="7"/>
  <c r="BL7" i="7"/>
  <c r="BM7" i="7"/>
  <c r="BN7" i="7" s="1"/>
  <c r="BS7" i="7"/>
  <c r="BU7" i="7"/>
  <c r="BW7" i="7"/>
  <c r="BL8" i="7"/>
  <c r="BM8" i="7"/>
  <c r="BN8" i="7" s="1"/>
  <c r="BS8" i="7"/>
  <c r="BU8" i="7"/>
  <c r="BW8" i="7"/>
  <c r="BL9" i="7"/>
  <c r="BM9" i="7"/>
  <c r="BN9" i="7" s="1"/>
  <c r="BS9" i="7"/>
  <c r="BU9" i="7"/>
  <c r="BW9" i="7"/>
  <c r="BL10" i="7"/>
  <c r="BM10" i="7"/>
  <c r="BN10" i="7" s="1"/>
  <c r="BS10" i="7"/>
  <c r="BU10" i="7"/>
  <c r="BW10" i="7"/>
  <c r="BL11" i="7"/>
  <c r="BM11" i="7"/>
  <c r="BN11" i="7" s="1"/>
  <c r="BS11" i="7"/>
  <c r="BU11" i="7"/>
  <c r="BW11" i="7"/>
  <c r="BP12" i="7"/>
  <c r="BR12" i="7"/>
  <c r="BL14" i="7"/>
  <c r="BM14" i="7"/>
  <c r="BN14" i="7" s="1"/>
  <c r="BS14" i="7"/>
  <c r="BU14" i="7"/>
  <c r="BW14" i="7"/>
  <c r="BL15" i="7"/>
  <c r="BM15" i="7"/>
  <c r="BN15" i="7" s="1"/>
  <c r="BS15" i="7"/>
  <c r="BU15" i="7"/>
  <c r="BW15"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S21" i="7"/>
  <c r="BU21" i="7"/>
  <c r="BW21" i="7"/>
  <c r="BL22" i="7"/>
  <c r="BM22" i="7"/>
  <c r="BN22" i="7" s="1"/>
  <c r="BP22" i="7"/>
  <c r="BR22" i="7"/>
  <c r="BS22" i="7"/>
  <c r="BU22" i="7"/>
  <c r="BW22" i="7"/>
  <c r="BL24" i="7"/>
  <c r="BM24" i="7"/>
  <c r="BN24" i="7" s="1"/>
  <c r="BS24" i="7"/>
  <c r="BU24" i="7"/>
  <c r="BW24" i="7"/>
  <c r="BL25" i="7"/>
  <c r="BM25" i="7"/>
  <c r="BN25" i="7" s="1"/>
  <c r="BS25" i="7"/>
  <c r="BU25" i="7"/>
  <c r="BW25" i="7"/>
  <c r="BP26" i="7"/>
  <c r="BR26" i="7"/>
  <c r="BL28" i="7"/>
  <c r="BM28" i="7"/>
  <c r="BN28" i="7" s="1"/>
  <c r="BS28" i="7"/>
  <c r="BU28" i="7"/>
  <c r="BW28" i="7"/>
  <c r="BL29" i="7"/>
  <c r="BM29" i="7"/>
  <c r="BN29" i="7" s="1"/>
  <c r="BS29" i="7"/>
  <c r="BU29" i="7"/>
  <c r="BW29" i="7"/>
  <c r="BP30" i="7"/>
  <c r="BR30" i="7"/>
  <c r="BL32" i="7"/>
  <c r="BM32" i="7"/>
  <c r="BN32" i="7" s="1"/>
  <c r="BS32" i="7"/>
  <c r="BU32" i="7"/>
  <c r="BW32" i="7"/>
  <c r="BL33" i="7"/>
  <c r="BM33" i="7"/>
  <c r="BN33" i="7" s="1"/>
  <c r="BS33" i="7"/>
  <c r="BU33" i="7"/>
  <c r="BW33" i="7"/>
  <c r="BP34" i="7"/>
  <c r="BR34" i="7"/>
  <c r="BL36" i="7"/>
  <c r="BM36" i="7"/>
  <c r="BN36" i="7" s="1"/>
  <c r="BS36" i="7"/>
  <c r="BU36" i="7"/>
  <c r="BW36" i="7"/>
  <c r="BL37" i="7"/>
  <c r="BM37" i="7"/>
  <c r="BN37" i="7" s="1"/>
  <c r="BS37" i="7"/>
  <c r="BU37" i="7"/>
  <c r="BW37" i="7"/>
  <c r="BP38" i="7"/>
  <c r="BR38"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7" i="7"/>
  <c r="E16" i="14" s="1"/>
  <c r="AG7" i="7"/>
  <c r="E17" i="14" s="1"/>
  <c r="AI7" i="7"/>
  <c r="E18" i="14" s="1"/>
  <c r="AK7" i="7"/>
  <c r="E19" i="14" s="1"/>
  <c r="AM7" i="7"/>
  <c r="E20" i="14" s="1"/>
  <c r="AO7" i="7"/>
  <c r="E21" i="14" s="1"/>
  <c r="AQ7" i="7"/>
  <c r="E22" i="14" s="1"/>
  <c r="AS7" i="7"/>
  <c r="E23" i="14" s="1"/>
  <c r="AU7" i="7"/>
  <c r="E24" i="14" s="1"/>
  <c r="AW7" i="7"/>
  <c r="E25" i="14" s="1"/>
  <c r="AY7" i="7"/>
  <c r="E26" i="14" s="1"/>
  <c r="BA7" i="7"/>
  <c r="E27" i="14" s="1"/>
  <c r="BC7" i="7"/>
  <c r="E28" i="14" s="1"/>
  <c r="BE7" i="7"/>
  <c r="E29" i="14" s="1"/>
  <c r="BG7" i="7"/>
  <c r="E30" i="14" s="1"/>
  <c r="BI7" i="7"/>
  <c r="E31" i="14" s="1"/>
  <c r="AE8" i="7"/>
  <c r="F16" i="14" s="1"/>
  <c r="AG8" i="7"/>
  <c r="F17" i="14" s="1"/>
  <c r="AI8" i="7"/>
  <c r="F18" i="14" s="1"/>
  <c r="AK8" i="7"/>
  <c r="F19" i="14" s="1"/>
  <c r="AM8" i="7"/>
  <c r="F20" i="14" s="1"/>
  <c r="AO8" i="7"/>
  <c r="F21" i="14" s="1"/>
  <c r="AQ8" i="7"/>
  <c r="F22" i="14" s="1"/>
  <c r="AS8" i="7"/>
  <c r="F23" i="14" s="1"/>
  <c r="AU8" i="7"/>
  <c r="F24" i="14" s="1"/>
  <c r="AW8" i="7"/>
  <c r="F25" i="14" s="1"/>
  <c r="AY8" i="7"/>
  <c r="F26" i="14" s="1"/>
  <c r="BA8" i="7"/>
  <c r="F27" i="14" s="1"/>
  <c r="BC8" i="7"/>
  <c r="F28" i="14" s="1"/>
  <c r="BE8" i="7"/>
  <c r="F29" i="14" s="1"/>
  <c r="BG8" i="7"/>
  <c r="F30" i="14" s="1"/>
  <c r="BI8" i="7"/>
  <c r="F31" i="14" s="1"/>
  <c r="AE9" i="7"/>
  <c r="G16" i="14" s="1"/>
  <c r="AG9" i="7"/>
  <c r="G17" i="14" s="1"/>
  <c r="AI9" i="7"/>
  <c r="G18" i="14" s="1"/>
  <c r="AK9" i="7"/>
  <c r="G19" i="14" s="1"/>
  <c r="AM9" i="7"/>
  <c r="G20" i="14" s="1"/>
  <c r="AO9" i="7"/>
  <c r="G21" i="14" s="1"/>
  <c r="AQ9" i="7"/>
  <c r="G22" i="14" s="1"/>
  <c r="AS9" i="7"/>
  <c r="G23" i="14" s="1"/>
  <c r="AU9" i="7"/>
  <c r="G24" i="14" s="1"/>
  <c r="AW9" i="7"/>
  <c r="G25" i="14" s="1"/>
  <c r="AY9" i="7"/>
  <c r="G26" i="14" s="1"/>
  <c r="BA9" i="7"/>
  <c r="G27" i="14" s="1"/>
  <c r="BC9" i="7"/>
  <c r="G28" i="14" s="1"/>
  <c r="BE9" i="7"/>
  <c r="G29" i="14" s="1"/>
  <c r="BG9" i="7"/>
  <c r="G30" i="14" s="1"/>
  <c r="BI9" i="7"/>
  <c r="G31" i="14" s="1"/>
  <c r="AE10" i="7"/>
  <c r="H16" i="14" s="1"/>
  <c r="AG10" i="7"/>
  <c r="H17" i="14" s="1"/>
  <c r="AI10" i="7"/>
  <c r="H18" i="14" s="1"/>
  <c r="AK10" i="7"/>
  <c r="H19" i="14" s="1"/>
  <c r="AM10" i="7"/>
  <c r="H20" i="14" s="1"/>
  <c r="AO10" i="7"/>
  <c r="H21" i="14" s="1"/>
  <c r="AQ10" i="7"/>
  <c r="H22" i="14" s="1"/>
  <c r="AS10" i="7"/>
  <c r="H23" i="14" s="1"/>
  <c r="AU10" i="7"/>
  <c r="H24" i="14" s="1"/>
  <c r="AW10" i="7"/>
  <c r="H25" i="14" s="1"/>
  <c r="AY10" i="7"/>
  <c r="H26" i="14" s="1"/>
  <c r="BA10" i="7"/>
  <c r="H27" i="14" s="1"/>
  <c r="BC10" i="7"/>
  <c r="H28" i="14" s="1"/>
  <c r="BE10" i="7"/>
  <c r="H29" i="14" s="1"/>
  <c r="BG10" i="7"/>
  <c r="H30" i="14" s="1"/>
  <c r="BI10" i="7"/>
  <c r="H31" i="14" s="1"/>
  <c r="AE11" i="7"/>
  <c r="I16" i="14" s="1"/>
  <c r="AG11" i="7"/>
  <c r="I17" i="14" s="1"/>
  <c r="AI11" i="7"/>
  <c r="I18" i="14" s="1"/>
  <c r="AK11" i="7"/>
  <c r="I19" i="14" s="1"/>
  <c r="AM11" i="7"/>
  <c r="I20" i="14" s="1"/>
  <c r="AO11" i="7"/>
  <c r="I21" i="14" s="1"/>
  <c r="AQ11" i="7"/>
  <c r="I22" i="14" s="1"/>
  <c r="AS11" i="7"/>
  <c r="I23" i="14" s="1"/>
  <c r="AU11" i="7"/>
  <c r="I24" i="14" s="1"/>
  <c r="AW11" i="7"/>
  <c r="I25" i="14" s="1"/>
  <c r="AY11" i="7"/>
  <c r="I26" i="14" s="1"/>
  <c r="BA11" i="7"/>
  <c r="I27" i="14" s="1"/>
  <c r="BC11" i="7"/>
  <c r="I28" i="14" s="1"/>
  <c r="BE11" i="7"/>
  <c r="I29" i="14" s="1"/>
  <c r="BG11" i="7"/>
  <c r="I30" i="14" s="1"/>
  <c r="BI11" i="7"/>
  <c r="I31" i="14" s="1"/>
  <c r="AD12" i="7"/>
  <c r="K16" i="12" s="1"/>
  <c r="AF12" i="7"/>
  <c r="K17" i="12" s="1"/>
  <c r="AH12" i="7"/>
  <c r="K18" i="12" s="1"/>
  <c r="AJ12" i="7"/>
  <c r="K19" i="12" s="1"/>
  <c r="AL12" i="7"/>
  <c r="K20" i="12" s="1"/>
  <c r="AN12" i="7"/>
  <c r="K21" i="12" s="1"/>
  <c r="AP12" i="7"/>
  <c r="K22" i="12" s="1"/>
  <c r="AR12" i="7"/>
  <c r="K23" i="12" s="1"/>
  <c r="AT12" i="7"/>
  <c r="K24" i="12" s="1"/>
  <c r="AV12" i="7"/>
  <c r="K25" i="12" s="1"/>
  <c r="AX12" i="7"/>
  <c r="K26" i="12" s="1"/>
  <c r="AZ12" i="7"/>
  <c r="K27" i="12" s="1"/>
  <c r="BB12" i="7"/>
  <c r="K28" i="12" s="1"/>
  <c r="BD12" i="7"/>
  <c r="K29" i="12" s="1"/>
  <c r="BF12" i="7"/>
  <c r="K30" i="12" s="1"/>
  <c r="BH12" i="7"/>
  <c r="K31" i="12" s="1"/>
  <c r="AE14" i="7"/>
  <c r="J16" i="14" s="1"/>
  <c r="AG14" i="7"/>
  <c r="J17" i="14" s="1"/>
  <c r="AI14" i="7"/>
  <c r="J18" i="14" s="1"/>
  <c r="AK14" i="7"/>
  <c r="J19" i="14" s="1"/>
  <c r="AM14" i="7"/>
  <c r="J20" i="14" s="1"/>
  <c r="AO14" i="7"/>
  <c r="J21" i="14" s="1"/>
  <c r="AQ14" i="7"/>
  <c r="J22" i="14" s="1"/>
  <c r="AS14" i="7"/>
  <c r="J23" i="14" s="1"/>
  <c r="AU14" i="7"/>
  <c r="J24" i="14" s="1"/>
  <c r="AW14" i="7"/>
  <c r="J25" i="14" s="1"/>
  <c r="AY14" i="7"/>
  <c r="J26" i="14" s="1"/>
  <c r="BA14" i="7"/>
  <c r="J27" i="14" s="1"/>
  <c r="BC14" i="7"/>
  <c r="J28" i="14" s="1"/>
  <c r="BE14" i="7"/>
  <c r="J29" i="14" s="1"/>
  <c r="BG14" i="7"/>
  <c r="J30" i="14" s="1"/>
  <c r="BI14"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L16" i="14"/>
  <c r="L17" i="14"/>
  <c r="L18" i="14"/>
  <c r="L19" i="14"/>
  <c r="L20" i="14"/>
  <c r="L21" i="14"/>
  <c r="L22" i="14"/>
  <c r="L23" i="14"/>
  <c r="L24" i="14"/>
  <c r="L25" i="14"/>
  <c r="L26" i="14"/>
  <c r="L27" i="14"/>
  <c r="L28" i="14"/>
  <c r="L29" i="14"/>
  <c r="L30" i="14"/>
  <c r="L31" i="14"/>
  <c r="AE17" i="7"/>
  <c r="M16" i="14" s="1"/>
  <c r="AG17" i="7"/>
  <c r="M17" i="14" s="1"/>
  <c r="AI17" i="7"/>
  <c r="M18" i="14" s="1"/>
  <c r="AK17" i="7"/>
  <c r="M19" i="14" s="1"/>
  <c r="AM17" i="7"/>
  <c r="M20" i="14" s="1"/>
  <c r="AO17" i="7"/>
  <c r="M21" i="14" s="1"/>
  <c r="AQ17" i="7"/>
  <c r="M22" i="14" s="1"/>
  <c r="AS17" i="7"/>
  <c r="M23" i="14" s="1"/>
  <c r="AU17" i="7"/>
  <c r="M24" i="14" s="1"/>
  <c r="AW17" i="7"/>
  <c r="M25" i="14" s="1"/>
  <c r="AY17" i="7"/>
  <c r="M26" i="14" s="1"/>
  <c r="BA17" i="7"/>
  <c r="M27" i="14" s="1"/>
  <c r="BC17" i="7"/>
  <c r="M28" i="14" s="1"/>
  <c r="BE17" i="7"/>
  <c r="M29" i="14" s="1"/>
  <c r="BG17" i="7"/>
  <c r="M30" i="14" s="1"/>
  <c r="BI17" i="7"/>
  <c r="M31" i="14" s="1"/>
  <c r="AE18" i="7"/>
  <c r="N16" i="14" s="1"/>
  <c r="AG18" i="7"/>
  <c r="N17" i="14" s="1"/>
  <c r="AI18" i="7"/>
  <c r="N18" i="14" s="1"/>
  <c r="AK18" i="7"/>
  <c r="N19" i="14" s="1"/>
  <c r="AM18" i="7"/>
  <c r="N20" i="14" s="1"/>
  <c r="AO18" i="7"/>
  <c r="N21" i="14" s="1"/>
  <c r="AQ18" i="7"/>
  <c r="N22" i="14" s="1"/>
  <c r="AS18" i="7"/>
  <c r="N23" i="14" s="1"/>
  <c r="AU18" i="7"/>
  <c r="N24" i="14" s="1"/>
  <c r="AW18" i="7"/>
  <c r="N25" i="14" s="1"/>
  <c r="AY18" i="7"/>
  <c r="N26" i="14" s="1"/>
  <c r="BA18" i="7"/>
  <c r="N27" i="14" s="1"/>
  <c r="BC18" i="7"/>
  <c r="N28" i="14" s="1"/>
  <c r="BE18" i="7"/>
  <c r="N29" i="14" s="1"/>
  <c r="BG18" i="7"/>
  <c r="N30" i="14" s="1"/>
  <c r="BI18" i="7"/>
  <c r="N31" i="14" s="1"/>
  <c r="AE19" i="7"/>
  <c r="O16" i="14" s="1"/>
  <c r="AG19" i="7"/>
  <c r="O17" i="14" s="1"/>
  <c r="AI19" i="7"/>
  <c r="O18" i="14" s="1"/>
  <c r="AK19" i="7"/>
  <c r="O19" i="14" s="1"/>
  <c r="AM19" i="7"/>
  <c r="O20" i="14" s="1"/>
  <c r="AO19" i="7"/>
  <c r="O21" i="14" s="1"/>
  <c r="AQ19" i="7"/>
  <c r="O22" i="14" s="1"/>
  <c r="AS19" i="7"/>
  <c r="O23" i="14" s="1"/>
  <c r="AU19" i="7"/>
  <c r="O24" i="14" s="1"/>
  <c r="AW19" i="7"/>
  <c r="O25" i="14" s="1"/>
  <c r="AY19" i="7"/>
  <c r="O26" i="14" s="1"/>
  <c r="BA19" i="7"/>
  <c r="O27" i="14" s="1"/>
  <c r="BC19" i="7"/>
  <c r="O28" i="14" s="1"/>
  <c r="BE19" i="7"/>
  <c r="O29" i="14" s="1"/>
  <c r="BG19" i="7"/>
  <c r="O30" i="14" s="1"/>
  <c r="BI19" i="7"/>
  <c r="O31" i="14" s="1"/>
  <c r="AE20" i="7"/>
  <c r="P16" i="14" s="1"/>
  <c r="AG20" i="7"/>
  <c r="P17" i="14" s="1"/>
  <c r="AI20" i="7"/>
  <c r="P18" i="14" s="1"/>
  <c r="AK20" i="7"/>
  <c r="P19" i="14" s="1"/>
  <c r="AM20" i="7"/>
  <c r="P20" i="14" s="1"/>
  <c r="AO20" i="7"/>
  <c r="P21" i="14" s="1"/>
  <c r="AQ20" i="7"/>
  <c r="P22" i="14" s="1"/>
  <c r="AS20" i="7"/>
  <c r="P23" i="14" s="1"/>
  <c r="AU20" i="7"/>
  <c r="P24" i="14" s="1"/>
  <c r="AW20" i="7"/>
  <c r="P25" i="14" s="1"/>
  <c r="AY20" i="7"/>
  <c r="P26" i="14" s="1"/>
  <c r="BA20" i="7"/>
  <c r="P27" i="14" s="1"/>
  <c r="BC20" i="7"/>
  <c r="P28" i="14" s="1"/>
  <c r="BE20" i="7"/>
  <c r="P29" i="14" s="1"/>
  <c r="BG20" i="7"/>
  <c r="P30" i="14" s="1"/>
  <c r="BI20" i="7"/>
  <c r="P31" i="14" s="1"/>
  <c r="AE21" i="7"/>
  <c r="Q16" i="14" s="1"/>
  <c r="AG21" i="7"/>
  <c r="Q17" i="14" s="1"/>
  <c r="AI21" i="7"/>
  <c r="Q18" i="14" s="1"/>
  <c r="AK21" i="7"/>
  <c r="Q19" i="14" s="1"/>
  <c r="AM21" i="7"/>
  <c r="Q20" i="14" s="1"/>
  <c r="AO21" i="7"/>
  <c r="Q21" i="14" s="1"/>
  <c r="AQ21" i="7"/>
  <c r="Q22" i="14" s="1"/>
  <c r="AS21" i="7"/>
  <c r="Q23" i="14" s="1"/>
  <c r="AU21" i="7"/>
  <c r="Q24" i="14" s="1"/>
  <c r="AW21" i="7"/>
  <c r="Q25" i="14" s="1"/>
  <c r="AY21" i="7"/>
  <c r="Q26" i="14" s="1"/>
  <c r="BA21" i="7"/>
  <c r="Q27" i="14" s="1"/>
  <c r="BC21" i="7"/>
  <c r="Q28" i="14" s="1"/>
  <c r="BE21" i="7"/>
  <c r="Q29" i="14" s="1"/>
  <c r="BG21" i="7"/>
  <c r="Q30" i="14" s="1"/>
  <c r="BI21" i="7"/>
  <c r="Q31" i="14" s="1"/>
  <c r="AE24" i="7"/>
  <c r="R16" i="14" s="1"/>
  <c r="AG24" i="7"/>
  <c r="R17" i="14" s="1"/>
  <c r="AI24" i="7"/>
  <c r="R18" i="14" s="1"/>
  <c r="AK24" i="7"/>
  <c r="R19" i="14" s="1"/>
  <c r="AM24" i="7"/>
  <c r="R20" i="14" s="1"/>
  <c r="AO24" i="7"/>
  <c r="R21" i="14" s="1"/>
  <c r="AQ24" i="7"/>
  <c r="R22" i="14" s="1"/>
  <c r="AS24" i="7"/>
  <c r="R23" i="14" s="1"/>
  <c r="AU24" i="7"/>
  <c r="R24" i="14" s="1"/>
  <c r="AW24" i="7"/>
  <c r="R25" i="14" s="1"/>
  <c r="AY24" i="7"/>
  <c r="R26" i="14" s="1"/>
  <c r="BA24" i="7"/>
  <c r="R27" i="14" s="1"/>
  <c r="BC24" i="7"/>
  <c r="R28" i="14" s="1"/>
  <c r="BE24" i="7"/>
  <c r="R29" i="14" s="1"/>
  <c r="BG24" i="7"/>
  <c r="R30" i="14" s="1"/>
  <c r="BI24" i="7"/>
  <c r="R31" i="14" s="1"/>
  <c r="AE25" i="7"/>
  <c r="S16" i="14" s="1"/>
  <c r="AG25" i="7"/>
  <c r="S17" i="14" s="1"/>
  <c r="AI25" i="7"/>
  <c r="S18" i="14" s="1"/>
  <c r="AK25" i="7"/>
  <c r="S19" i="14" s="1"/>
  <c r="AM25" i="7"/>
  <c r="S20" i="14" s="1"/>
  <c r="AO25" i="7"/>
  <c r="S21" i="14" s="1"/>
  <c r="AQ25" i="7"/>
  <c r="S22" i="14" s="1"/>
  <c r="AS25" i="7"/>
  <c r="S23" i="14" s="1"/>
  <c r="AU25" i="7"/>
  <c r="S24" i="14" s="1"/>
  <c r="AW25" i="7"/>
  <c r="S25" i="14" s="1"/>
  <c r="AY25" i="7"/>
  <c r="S26" i="14" s="1"/>
  <c r="BA25" i="7"/>
  <c r="S27" i="14" s="1"/>
  <c r="BC25" i="7"/>
  <c r="S28" i="14" s="1"/>
  <c r="BE25" i="7"/>
  <c r="S29" i="14" s="1"/>
  <c r="BG25" i="7"/>
  <c r="S30" i="14" s="1"/>
  <c r="BI25" i="7"/>
  <c r="S31" i="14" s="1"/>
  <c r="AD26" i="7"/>
  <c r="W16" i="12" s="1"/>
  <c r="AF26" i="7"/>
  <c r="W17" i="12" s="1"/>
  <c r="AH26" i="7"/>
  <c r="W18" i="12" s="1"/>
  <c r="AJ26" i="7"/>
  <c r="W19" i="12" s="1"/>
  <c r="AL26" i="7"/>
  <c r="W20" i="12" s="1"/>
  <c r="AN26" i="7"/>
  <c r="W21" i="12" s="1"/>
  <c r="AP26" i="7"/>
  <c r="W22" i="12" s="1"/>
  <c r="AR26" i="7"/>
  <c r="W23" i="12" s="1"/>
  <c r="AT26" i="7"/>
  <c r="W24" i="12" s="1"/>
  <c r="AV26" i="7"/>
  <c r="W25" i="12" s="1"/>
  <c r="AX26" i="7"/>
  <c r="W26" i="12" s="1"/>
  <c r="AZ26" i="7"/>
  <c r="W27" i="12" s="1"/>
  <c r="BB26" i="7"/>
  <c r="W28" i="12" s="1"/>
  <c r="BD26" i="7"/>
  <c r="W29" i="12" s="1"/>
  <c r="BF26" i="7"/>
  <c r="W30" i="12" s="1"/>
  <c r="BH26" i="7"/>
  <c r="W31" i="12" s="1"/>
  <c r="AE28" i="7"/>
  <c r="T16" i="14" s="1"/>
  <c r="AG28" i="7"/>
  <c r="T17" i="14" s="1"/>
  <c r="AI28" i="7"/>
  <c r="T18" i="14" s="1"/>
  <c r="AK28" i="7"/>
  <c r="T19" i="14" s="1"/>
  <c r="AM28" i="7"/>
  <c r="T20" i="14" s="1"/>
  <c r="AO28" i="7"/>
  <c r="T21" i="14" s="1"/>
  <c r="AQ28" i="7"/>
  <c r="T22" i="14" s="1"/>
  <c r="AS28" i="7"/>
  <c r="T23" i="14" s="1"/>
  <c r="AU28" i="7"/>
  <c r="T24" i="14" s="1"/>
  <c r="AW28" i="7"/>
  <c r="T25" i="14" s="1"/>
  <c r="AY28" i="7"/>
  <c r="T26" i="14" s="1"/>
  <c r="BA28" i="7"/>
  <c r="T27" i="14" s="1"/>
  <c r="BC28" i="7"/>
  <c r="T28" i="14" s="1"/>
  <c r="BE28" i="7"/>
  <c r="T29" i="14" s="1"/>
  <c r="BG28" i="7"/>
  <c r="T30" i="14" s="1"/>
  <c r="BI28" i="7"/>
  <c r="T31" i="14" s="1"/>
  <c r="AE29" i="7"/>
  <c r="U16" i="14" s="1"/>
  <c r="AG29" i="7"/>
  <c r="U17" i="14" s="1"/>
  <c r="AI29" i="7"/>
  <c r="U18" i="14" s="1"/>
  <c r="AK29" i="7"/>
  <c r="U19" i="14" s="1"/>
  <c r="AM29" i="7"/>
  <c r="U20" i="14" s="1"/>
  <c r="AO29" i="7"/>
  <c r="U21" i="14" s="1"/>
  <c r="AQ29" i="7"/>
  <c r="U22" i="14" s="1"/>
  <c r="AS29" i="7"/>
  <c r="U23" i="14" s="1"/>
  <c r="AU29" i="7"/>
  <c r="U24" i="14" s="1"/>
  <c r="AW29" i="7"/>
  <c r="U25" i="14" s="1"/>
  <c r="AY29" i="7"/>
  <c r="U26" i="14" s="1"/>
  <c r="BA29" i="7"/>
  <c r="U27" i="14" s="1"/>
  <c r="BC29" i="7"/>
  <c r="U28" i="14" s="1"/>
  <c r="BE29" i="7"/>
  <c r="U29" i="14" s="1"/>
  <c r="BG29" i="7"/>
  <c r="U30" i="14" s="1"/>
  <c r="BI29" i="7"/>
  <c r="U31" i="14" s="1"/>
  <c r="AD30" i="7"/>
  <c r="Z16" i="12" s="1"/>
  <c r="AF30" i="7"/>
  <c r="Z17" i="12" s="1"/>
  <c r="AH30" i="7"/>
  <c r="Z18" i="12" s="1"/>
  <c r="AJ30" i="7"/>
  <c r="Z19" i="12" s="1"/>
  <c r="AL30" i="7"/>
  <c r="Z20" i="12" s="1"/>
  <c r="AN30" i="7"/>
  <c r="Z21" i="12" s="1"/>
  <c r="AP30" i="7"/>
  <c r="Z22" i="12" s="1"/>
  <c r="AR30" i="7"/>
  <c r="Z23" i="12" s="1"/>
  <c r="AT30" i="7"/>
  <c r="Z24" i="12" s="1"/>
  <c r="AV30" i="7"/>
  <c r="Z25" i="12" s="1"/>
  <c r="AX30" i="7"/>
  <c r="Z26" i="12" s="1"/>
  <c r="AZ30" i="7"/>
  <c r="Z27" i="12" s="1"/>
  <c r="BB30" i="7"/>
  <c r="Z28" i="12" s="1"/>
  <c r="BD30" i="7"/>
  <c r="Z29" i="12" s="1"/>
  <c r="BF30" i="7"/>
  <c r="Z30" i="12" s="1"/>
  <c r="BH30" i="7"/>
  <c r="Z31" i="12" s="1"/>
  <c r="AE32" i="7"/>
  <c r="V16" i="14" s="1"/>
  <c r="AG32" i="7"/>
  <c r="V17" i="14" s="1"/>
  <c r="AI32" i="7"/>
  <c r="V18" i="14" s="1"/>
  <c r="AK32" i="7"/>
  <c r="V19" i="14" s="1"/>
  <c r="AM32" i="7"/>
  <c r="V20" i="14" s="1"/>
  <c r="AO32" i="7"/>
  <c r="V21" i="14" s="1"/>
  <c r="AQ32" i="7"/>
  <c r="V22" i="14" s="1"/>
  <c r="AS32" i="7"/>
  <c r="V23" i="14" s="1"/>
  <c r="AU32" i="7"/>
  <c r="V24" i="14" s="1"/>
  <c r="AW32" i="7"/>
  <c r="V25" i="14" s="1"/>
  <c r="AY32" i="7"/>
  <c r="V26" i="14" s="1"/>
  <c r="BA32" i="7"/>
  <c r="V27" i="14" s="1"/>
  <c r="BC32" i="7"/>
  <c r="V28" i="14" s="1"/>
  <c r="BE32" i="7"/>
  <c r="V29" i="14" s="1"/>
  <c r="BG32" i="7"/>
  <c r="V30" i="14" s="1"/>
  <c r="BI32" i="7"/>
  <c r="V31" i="14" s="1"/>
  <c r="AE33" i="7"/>
  <c r="W16" i="14" s="1"/>
  <c r="AG33" i="7"/>
  <c r="W17" i="14" s="1"/>
  <c r="AI33" i="7"/>
  <c r="W18" i="14" s="1"/>
  <c r="AK33" i="7"/>
  <c r="W19" i="14" s="1"/>
  <c r="AM33" i="7"/>
  <c r="W20" i="14" s="1"/>
  <c r="AO33" i="7"/>
  <c r="W21" i="14" s="1"/>
  <c r="AQ33" i="7"/>
  <c r="W22" i="14" s="1"/>
  <c r="AS33" i="7"/>
  <c r="W23" i="14" s="1"/>
  <c r="AU33" i="7"/>
  <c r="W24" i="14" s="1"/>
  <c r="AW33" i="7"/>
  <c r="W25" i="14" s="1"/>
  <c r="AY33" i="7"/>
  <c r="W26" i="14" s="1"/>
  <c r="BA33" i="7"/>
  <c r="W27" i="14" s="1"/>
  <c r="BC33" i="7"/>
  <c r="W28" i="14" s="1"/>
  <c r="BE33" i="7"/>
  <c r="W29" i="14" s="1"/>
  <c r="BG33" i="7"/>
  <c r="W30" i="14" s="1"/>
  <c r="BI33" i="7"/>
  <c r="W31" i="14" s="1"/>
  <c r="AD34" i="7"/>
  <c r="AC16" i="12" s="1"/>
  <c r="AF34" i="7"/>
  <c r="AC17" i="12" s="1"/>
  <c r="AH34" i="7"/>
  <c r="AC18" i="12" s="1"/>
  <c r="AJ34" i="7"/>
  <c r="AC19" i="12" s="1"/>
  <c r="AL34" i="7"/>
  <c r="AC20" i="12" s="1"/>
  <c r="AN34" i="7"/>
  <c r="AC21" i="12" s="1"/>
  <c r="AP34" i="7"/>
  <c r="AC22" i="12" s="1"/>
  <c r="AR34" i="7"/>
  <c r="AC23" i="12" s="1"/>
  <c r="AT34" i="7"/>
  <c r="AC24" i="12" s="1"/>
  <c r="AV34" i="7"/>
  <c r="AC25" i="12" s="1"/>
  <c r="AX34" i="7"/>
  <c r="AC26" i="12" s="1"/>
  <c r="AZ34" i="7"/>
  <c r="AC27" i="12" s="1"/>
  <c r="BB34" i="7"/>
  <c r="AC28" i="12" s="1"/>
  <c r="BD34" i="7"/>
  <c r="AC29" i="12" s="1"/>
  <c r="BF34" i="7"/>
  <c r="AC30" i="12" s="1"/>
  <c r="BH34" i="7"/>
  <c r="AC31" i="12" s="1"/>
  <c r="AE36" i="7"/>
  <c r="X16" i="14" s="1"/>
  <c r="AG36" i="7"/>
  <c r="X17" i="14" s="1"/>
  <c r="AI36" i="7"/>
  <c r="X18" i="14" s="1"/>
  <c r="AK36" i="7"/>
  <c r="X19" i="14" s="1"/>
  <c r="AM36" i="7"/>
  <c r="X20" i="14" s="1"/>
  <c r="AO36" i="7"/>
  <c r="X21" i="14" s="1"/>
  <c r="AQ36" i="7"/>
  <c r="X22" i="14" s="1"/>
  <c r="AS36" i="7"/>
  <c r="X23" i="14" s="1"/>
  <c r="AU36" i="7"/>
  <c r="X24" i="14" s="1"/>
  <c r="AW36" i="7"/>
  <c r="X25" i="14" s="1"/>
  <c r="AY36" i="7"/>
  <c r="X26" i="14" s="1"/>
  <c r="BA36" i="7"/>
  <c r="X27" i="14" s="1"/>
  <c r="BC36" i="7"/>
  <c r="X28" i="14" s="1"/>
  <c r="BE36" i="7"/>
  <c r="X29" i="14" s="1"/>
  <c r="BG36" i="7"/>
  <c r="X30" i="14" s="1"/>
  <c r="BI36" i="7"/>
  <c r="X31" i="14" s="1"/>
  <c r="AE37" i="7"/>
  <c r="Y16" i="14" s="1"/>
  <c r="AG37" i="7"/>
  <c r="Y17" i="14" s="1"/>
  <c r="AI37" i="7"/>
  <c r="Y18" i="14" s="1"/>
  <c r="AK37" i="7"/>
  <c r="Y19" i="14" s="1"/>
  <c r="AM37" i="7"/>
  <c r="Y20" i="14" s="1"/>
  <c r="AO37" i="7"/>
  <c r="Y21" i="14" s="1"/>
  <c r="AQ37" i="7"/>
  <c r="Y22" i="14" s="1"/>
  <c r="AS37" i="7"/>
  <c r="Y23" i="14" s="1"/>
  <c r="AU37" i="7"/>
  <c r="Y24" i="14" s="1"/>
  <c r="AW37" i="7"/>
  <c r="Y25" i="14" s="1"/>
  <c r="AY37" i="7"/>
  <c r="Y26" i="14" s="1"/>
  <c r="BA37" i="7"/>
  <c r="Y27" i="14" s="1"/>
  <c r="BC37" i="7"/>
  <c r="Y28" i="14" s="1"/>
  <c r="BE37" i="7"/>
  <c r="Y29" i="14" s="1"/>
  <c r="BG37" i="7"/>
  <c r="Y30" i="14" s="1"/>
  <c r="BI37" i="7"/>
  <c r="Y31" i="14" s="1"/>
  <c r="AD38" i="7"/>
  <c r="AF16" i="12" s="1"/>
  <c r="AF38" i="7"/>
  <c r="AF17" i="12" s="1"/>
  <c r="AH38" i="7"/>
  <c r="AF18" i="12" s="1"/>
  <c r="AJ38" i="7"/>
  <c r="AF19" i="12" s="1"/>
  <c r="AL38" i="7"/>
  <c r="AF20" i="12" s="1"/>
  <c r="AN38" i="7"/>
  <c r="AF21" i="12" s="1"/>
  <c r="AP38" i="7"/>
  <c r="AF22" i="12" s="1"/>
  <c r="AR38" i="7"/>
  <c r="AF23" i="12" s="1"/>
  <c r="AT38" i="7"/>
  <c r="AF24" i="12" s="1"/>
  <c r="AV38" i="7"/>
  <c r="AF25" i="12" s="1"/>
  <c r="AX38" i="7"/>
  <c r="AF26" i="12" s="1"/>
  <c r="AZ38" i="7"/>
  <c r="AF27" i="12" s="1"/>
  <c r="BB38" i="7"/>
  <c r="AF28" i="12" s="1"/>
  <c r="BD38" i="7"/>
  <c r="AF29" i="12" s="1"/>
  <c r="BF38" i="7"/>
  <c r="AF30" i="12" s="1"/>
  <c r="BH38" i="7"/>
  <c r="AF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8" i="7"/>
  <c r="AF3" i="12" s="1"/>
  <c r="F38" i="7"/>
  <c r="H38" i="7"/>
  <c r="AF5" i="12" s="1"/>
  <c r="J38" i="7"/>
  <c r="AF6" i="12" s="1"/>
  <c r="L38" i="7"/>
  <c r="N38" i="7"/>
  <c r="AF8" i="12" s="1"/>
  <c r="P38" i="7"/>
  <c r="R38" i="7"/>
  <c r="AF10" i="12" s="1"/>
  <c r="T38" i="7"/>
  <c r="AF11" i="12" s="1"/>
  <c r="V38" i="7"/>
  <c r="X38" i="7"/>
  <c r="AF13" i="12" s="1"/>
  <c r="Z38" i="7"/>
  <c r="AF14" i="12" s="1"/>
  <c r="AB38" i="7"/>
  <c r="AF15" i="12" s="1"/>
  <c r="D34" i="7"/>
  <c r="AC3" i="12" s="1"/>
  <c r="F34" i="7"/>
  <c r="AC4" i="12" s="1"/>
  <c r="H34" i="7"/>
  <c r="AC5" i="12" s="1"/>
  <c r="J34" i="7"/>
  <c r="AC6" i="12" s="1"/>
  <c r="L34" i="7"/>
  <c r="N34" i="7"/>
  <c r="AC8" i="12" s="1"/>
  <c r="P34" i="7"/>
  <c r="AC9" i="12" s="1"/>
  <c r="R34" i="7"/>
  <c r="AC10" i="12" s="1"/>
  <c r="T34" i="7"/>
  <c r="AC11" i="12" s="1"/>
  <c r="V34" i="7"/>
  <c r="AC12" i="12" s="1"/>
  <c r="X34" i="7"/>
  <c r="AC13" i="12" s="1"/>
  <c r="Z34" i="7"/>
  <c r="AC14" i="12" s="1"/>
  <c r="AB34" i="7"/>
  <c r="D30" i="7"/>
  <c r="F30" i="7"/>
  <c r="Z4" i="12" s="1"/>
  <c r="H30" i="7"/>
  <c r="Z5" i="12" s="1"/>
  <c r="J30" i="7"/>
  <c r="Z6" i="12" s="1"/>
  <c r="L30" i="7"/>
  <c r="Z7" i="12" s="1"/>
  <c r="N30" i="7"/>
  <c r="Z8" i="12" s="1"/>
  <c r="P30" i="7"/>
  <c r="Z9" i="12" s="1"/>
  <c r="R30" i="7"/>
  <c r="T30" i="7"/>
  <c r="V30" i="7"/>
  <c r="Z12" i="12" s="1"/>
  <c r="X30" i="7"/>
  <c r="Z13" i="12" s="1"/>
  <c r="Z30" i="7"/>
  <c r="Z14" i="12" s="1"/>
  <c r="AB30" i="7"/>
  <c r="Z15" i="12" s="1"/>
  <c r="D26" i="7"/>
  <c r="W3" i="12" s="1"/>
  <c r="F26" i="7"/>
  <c r="W4" i="12" s="1"/>
  <c r="H26" i="7"/>
  <c r="J26" i="7"/>
  <c r="W6" i="12" s="1"/>
  <c r="L26" i="7"/>
  <c r="W7" i="12" s="1"/>
  <c r="N26" i="7"/>
  <c r="W8" i="12" s="1"/>
  <c r="P26" i="7"/>
  <c r="W9" i="12" s="1"/>
  <c r="R26" i="7"/>
  <c r="W10" i="12" s="1"/>
  <c r="T26" i="7"/>
  <c r="W11" i="12" s="1"/>
  <c r="V26" i="7"/>
  <c r="W12" i="12" s="1"/>
  <c r="X26" i="7"/>
  <c r="Z26" i="7"/>
  <c r="W14" i="12" s="1"/>
  <c r="AB26" i="7"/>
  <c r="W15" i="12" s="1"/>
  <c r="D12" i="7"/>
  <c r="F12" i="7"/>
  <c r="K4" i="12" s="1"/>
  <c r="H12" i="7"/>
  <c r="K5" i="12" s="1"/>
  <c r="J12" i="7"/>
  <c r="K6" i="12" s="1"/>
  <c r="L12" i="7"/>
  <c r="K7" i="12" s="1"/>
  <c r="N12" i="7"/>
  <c r="P12" i="7"/>
  <c r="K9" i="12" s="1"/>
  <c r="R12" i="7"/>
  <c r="K10" i="12" s="1"/>
  <c r="T12" i="7"/>
  <c r="K11" i="12" s="1"/>
  <c r="V12" i="7"/>
  <c r="K12" i="12" s="1"/>
  <c r="X12" i="7"/>
  <c r="K13" i="12" s="1"/>
  <c r="Z12" i="7"/>
  <c r="K14" i="12" s="1"/>
  <c r="AB12" i="7"/>
  <c r="K15" i="12" s="1"/>
  <c r="AF12" i="12"/>
  <c r="AF9" i="12"/>
  <c r="AF4" i="12"/>
  <c r="AE15" i="12"/>
  <c r="AE14" i="12"/>
  <c r="AE13" i="12"/>
  <c r="AE12" i="12"/>
  <c r="AE11" i="12"/>
  <c r="AE10" i="12"/>
  <c r="AE9" i="12"/>
  <c r="AE8" i="12"/>
  <c r="AE7" i="12"/>
  <c r="AE6" i="12"/>
  <c r="AE5" i="12"/>
  <c r="AE4" i="12"/>
  <c r="AE3" i="12"/>
  <c r="AE2" i="12"/>
  <c r="AD15" i="12"/>
  <c r="AD14" i="12"/>
  <c r="AD13" i="12"/>
  <c r="AD12" i="12"/>
  <c r="AD11" i="12"/>
  <c r="AD10" i="12"/>
  <c r="AD9" i="12"/>
  <c r="AD8" i="12"/>
  <c r="AD7" i="12"/>
  <c r="AD6" i="12"/>
  <c r="AD5" i="12"/>
  <c r="AD4" i="12"/>
  <c r="AD3" i="12"/>
  <c r="AD2" i="12"/>
  <c r="AC15" i="12"/>
  <c r="AC7"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W13" i="12"/>
  <c r="W5"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30" i="7"/>
  <c r="Z2" i="12" s="1"/>
  <c r="B26" i="7"/>
  <c r="Y15" i="12"/>
  <c r="X15" i="12"/>
  <c r="V15" i="12"/>
  <c r="U15" i="12"/>
  <c r="T15" i="12"/>
  <c r="S15" i="12"/>
  <c r="R15" i="12"/>
  <c r="Q15" i="12"/>
  <c r="P15" i="12"/>
  <c r="O15" i="12"/>
  <c r="N15" i="12"/>
  <c r="M15" i="12"/>
  <c r="J15" i="12"/>
  <c r="I15" i="12"/>
  <c r="H15" i="12"/>
  <c r="G15" i="12"/>
  <c r="E15" i="12"/>
  <c r="Y14" i="12"/>
  <c r="X14" i="12"/>
  <c r="V14" i="12"/>
  <c r="U14" i="12"/>
  <c r="T14" i="12"/>
  <c r="S14" i="12"/>
  <c r="R14" i="12"/>
  <c r="Q14" i="12"/>
  <c r="P14" i="12"/>
  <c r="O14" i="12"/>
  <c r="N14" i="12"/>
  <c r="M14" i="12"/>
  <c r="J14" i="12"/>
  <c r="I14" i="12"/>
  <c r="H14" i="12"/>
  <c r="G14" i="12"/>
  <c r="E14" i="12"/>
  <c r="Y13" i="12"/>
  <c r="X13" i="12"/>
  <c r="V13" i="12"/>
  <c r="U13" i="12"/>
  <c r="T13" i="12"/>
  <c r="S13" i="12"/>
  <c r="R13" i="12"/>
  <c r="Q13" i="12"/>
  <c r="P13" i="12"/>
  <c r="O13" i="12"/>
  <c r="N13" i="12"/>
  <c r="M13" i="12"/>
  <c r="J13" i="12"/>
  <c r="I13" i="12"/>
  <c r="H13" i="12"/>
  <c r="G13" i="12"/>
  <c r="E13" i="12"/>
  <c r="Y12" i="12"/>
  <c r="X12" i="12"/>
  <c r="V12" i="12"/>
  <c r="U12" i="12"/>
  <c r="T12" i="12"/>
  <c r="S12" i="12"/>
  <c r="R12" i="12"/>
  <c r="Q12" i="12"/>
  <c r="P12" i="12"/>
  <c r="O12" i="12"/>
  <c r="N12" i="12"/>
  <c r="M12" i="12"/>
  <c r="J12" i="12"/>
  <c r="I12" i="12"/>
  <c r="H12" i="12"/>
  <c r="G12" i="12"/>
  <c r="E12" i="12"/>
  <c r="Z11" i="12"/>
  <c r="Y11" i="12"/>
  <c r="X11" i="12"/>
  <c r="V11" i="12"/>
  <c r="U11" i="12"/>
  <c r="T11" i="12"/>
  <c r="S11" i="12"/>
  <c r="R11" i="12"/>
  <c r="Q11" i="12"/>
  <c r="P11" i="12"/>
  <c r="O11" i="12"/>
  <c r="N11" i="12"/>
  <c r="M11" i="12"/>
  <c r="J11" i="12"/>
  <c r="I11" i="12"/>
  <c r="H11" i="12"/>
  <c r="G11" i="12"/>
  <c r="E11" i="12"/>
  <c r="Z10" i="12"/>
  <c r="Y10" i="12"/>
  <c r="X10" i="12"/>
  <c r="V10" i="12"/>
  <c r="U10" i="12"/>
  <c r="T10" i="12"/>
  <c r="S10" i="12"/>
  <c r="R10" i="12"/>
  <c r="Q10" i="12"/>
  <c r="P10" i="12"/>
  <c r="O10" i="12"/>
  <c r="N10" i="12"/>
  <c r="M10" i="12"/>
  <c r="J10" i="12"/>
  <c r="I10" i="12"/>
  <c r="H10" i="12"/>
  <c r="G10" i="12"/>
  <c r="E10" i="12"/>
  <c r="Y9" i="12"/>
  <c r="X9" i="12"/>
  <c r="V9" i="12"/>
  <c r="U9" i="12"/>
  <c r="T9" i="12"/>
  <c r="S9" i="12"/>
  <c r="R9" i="12"/>
  <c r="Q9" i="12"/>
  <c r="P9" i="12"/>
  <c r="O9" i="12"/>
  <c r="N9" i="12"/>
  <c r="M9" i="12"/>
  <c r="J9" i="12"/>
  <c r="I9" i="12"/>
  <c r="H9" i="12"/>
  <c r="G9" i="12"/>
  <c r="E9" i="12"/>
  <c r="Y8" i="12"/>
  <c r="X8" i="12"/>
  <c r="V8" i="12"/>
  <c r="U8" i="12"/>
  <c r="T8" i="12"/>
  <c r="S8" i="12"/>
  <c r="R8" i="12"/>
  <c r="Q8" i="12"/>
  <c r="P8" i="12"/>
  <c r="O8" i="12"/>
  <c r="N8" i="12"/>
  <c r="M8" i="12"/>
  <c r="K8" i="12"/>
  <c r="J8" i="12"/>
  <c r="I8" i="12"/>
  <c r="H8" i="12"/>
  <c r="G8" i="12"/>
  <c r="E8" i="12"/>
  <c r="Y7" i="12"/>
  <c r="X7" i="12"/>
  <c r="V7" i="12"/>
  <c r="U7" i="12"/>
  <c r="T7" i="12"/>
  <c r="S7" i="12"/>
  <c r="R7" i="12"/>
  <c r="Q7" i="12"/>
  <c r="P7" i="12"/>
  <c r="O7" i="12"/>
  <c r="N7" i="12"/>
  <c r="M7" i="12"/>
  <c r="J7" i="12"/>
  <c r="I7" i="12"/>
  <c r="H7" i="12"/>
  <c r="G7" i="12"/>
  <c r="E7" i="12"/>
  <c r="Y6" i="12"/>
  <c r="X6" i="12"/>
  <c r="V6" i="12"/>
  <c r="U6" i="12"/>
  <c r="T6" i="12"/>
  <c r="S6" i="12"/>
  <c r="R6" i="12"/>
  <c r="Q6" i="12"/>
  <c r="P6" i="12"/>
  <c r="O6" i="12"/>
  <c r="N6" i="12"/>
  <c r="M6" i="12"/>
  <c r="J6" i="12"/>
  <c r="I6" i="12"/>
  <c r="H6" i="12"/>
  <c r="G6" i="12"/>
  <c r="E6" i="12"/>
  <c r="Y5" i="12"/>
  <c r="X5" i="12"/>
  <c r="V5" i="12"/>
  <c r="U5" i="12"/>
  <c r="T5" i="12"/>
  <c r="S5" i="12"/>
  <c r="R5" i="12"/>
  <c r="Q5" i="12"/>
  <c r="P5" i="12"/>
  <c r="O5" i="12"/>
  <c r="N5" i="12"/>
  <c r="M5" i="12"/>
  <c r="J5" i="12"/>
  <c r="I5" i="12"/>
  <c r="H5" i="12"/>
  <c r="G5" i="12"/>
  <c r="E5" i="12"/>
  <c r="Y4" i="12"/>
  <c r="X4" i="12"/>
  <c r="V4" i="12"/>
  <c r="U4" i="12"/>
  <c r="T4" i="12"/>
  <c r="S4" i="12"/>
  <c r="R4" i="12"/>
  <c r="Q4" i="12"/>
  <c r="P4" i="12"/>
  <c r="O4" i="12"/>
  <c r="N4" i="12"/>
  <c r="M4" i="12"/>
  <c r="J4" i="12"/>
  <c r="I4" i="12"/>
  <c r="H4" i="12"/>
  <c r="G4" i="12"/>
  <c r="E4" i="12"/>
  <c r="Z3" i="12"/>
  <c r="Y3" i="12"/>
  <c r="X3" i="12"/>
  <c r="V3" i="12"/>
  <c r="U3" i="12"/>
  <c r="T3" i="12"/>
  <c r="S3" i="12"/>
  <c r="R3" i="12"/>
  <c r="Q3" i="12"/>
  <c r="P3" i="12"/>
  <c r="O3" i="12"/>
  <c r="N3" i="12"/>
  <c r="M3" i="12"/>
  <c r="J3" i="12"/>
  <c r="I3" i="12"/>
  <c r="H3" i="12"/>
  <c r="G3" i="12"/>
  <c r="E3" i="12"/>
  <c r="Y2" i="12"/>
  <c r="X2" i="12"/>
  <c r="V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7" i="7"/>
  <c r="E3" i="14" s="1"/>
  <c r="G7" i="7"/>
  <c r="E4" i="14" s="1"/>
  <c r="I7" i="7"/>
  <c r="E5" i="14" s="1"/>
  <c r="K7" i="7"/>
  <c r="E6" i="14" s="1"/>
  <c r="M7" i="7"/>
  <c r="E7" i="14" s="1"/>
  <c r="O7" i="7"/>
  <c r="E8" i="14" s="1"/>
  <c r="Q7" i="7"/>
  <c r="E9" i="14" s="1"/>
  <c r="S7" i="7"/>
  <c r="E10" i="14" s="1"/>
  <c r="U7" i="7"/>
  <c r="E11" i="14" s="1"/>
  <c r="W7" i="7"/>
  <c r="E12" i="14" s="1"/>
  <c r="Y7" i="7"/>
  <c r="E13" i="14" s="1"/>
  <c r="AA7" i="7"/>
  <c r="E14" i="14" s="1"/>
  <c r="AC7" i="7"/>
  <c r="E15" i="14" s="1"/>
  <c r="E8" i="7"/>
  <c r="F3" i="14" s="1"/>
  <c r="G8" i="7"/>
  <c r="F4" i="14" s="1"/>
  <c r="I8" i="7"/>
  <c r="F5" i="14" s="1"/>
  <c r="K8" i="7"/>
  <c r="F6" i="14" s="1"/>
  <c r="M8" i="7"/>
  <c r="F7" i="14" s="1"/>
  <c r="O8" i="7"/>
  <c r="F8" i="14" s="1"/>
  <c r="Q8" i="7"/>
  <c r="F9" i="14" s="1"/>
  <c r="S8" i="7"/>
  <c r="F10" i="14" s="1"/>
  <c r="U8" i="7"/>
  <c r="F11" i="14" s="1"/>
  <c r="W8" i="7"/>
  <c r="F12" i="14" s="1"/>
  <c r="Y8" i="7"/>
  <c r="F13" i="14" s="1"/>
  <c r="AA8" i="7"/>
  <c r="F14" i="14" s="1"/>
  <c r="AC8" i="7"/>
  <c r="F15" i="14" s="1"/>
  <c r="E9" i="7"/>
  <c r="G3" i="14" s="1"/>
  <c r="G9" i="7"/>
  <c r="G4" i="14" s="1"/>
  <c r="I9" i="7"/>
  <c r="G5" i="14" s="1"/>
  <c r="K9" i="7"/>
  <c r="G6" i="14" s="1"/>
  <c r="M9" i="7"/>
  <c r="G7" i="14" s="1"/>
  <c r="O9" i="7"/>
  <c r="G8" i="14" s="1"/>
  <c r="Q9" i="7"/>
  <c r="G9" i="14" s="1"/>
  <c r="S9" i="7"/>
  <c r="G10" i="14" s="1"/>
  <c r="U9" i="7"/>
  <c r="G11" i="14" s="1"/>
  <c r="W9" i="7"/>
  <c r="G12" i="14" s="1"/>
  <c r="Y9" i="7"/>
  <c r="G13" i="14" s="1"/>
  <c r="AA9" i="7"/>
  <c r="G14" i="14" s="1"/>
  <c r="AC9" i="7"/>
  <c r="G15" i="14" s="1"/>
  <c r="E10" i="7"/>
  <c r="H3" i="14" s="1"/>
  <c r="G10" i="7"/>
  <c r="H4" i="14" s="1"/>
  <c r="I10" i="7"/>
  <c r="H5" i="14" s="1"/>
  <c r="K10" i="7"/>
  <c r="H6" i="14" s="1"/>
  <c r="M10" i="7"/>
  <c r="H7" i="14" s="1"/>
  <c r="O10" i="7"/>
  <c r="H8" i="14" s="1"/>
  <c r="Q10" i="7"/>
  <c r="H9" i="14" s="1"/>
  <c r="S10" i="7"/>
  <c r="H10" i="14" s="1"/>
  <c r="U10" i="7"/>
  <c r="H11" i="14" s="1"/>
  <c r="W10" i="7"/>
  <c r="H12" i="14" s="1"/>
  <c r="Y10" i="7"/>
  <c r="H13" i="14" s="1"/>
  <c r="AA10" i="7"/>
  <c r="H14" i="14" s="1"/>
  <c r="AC10" i="7"/>
  <c r="H15" i="14" s="1"/>
  <c r="E11" i="7"/>
  <c r="I3" i="14" s="1"/>
  <c r="G11" i="7"/>
  <c r="I4" i="14" s="1"/>
  <c r="I11" i="7"/>
  <c r="I5" i="14" s="1"/>
  <c r="K11" i="7"/>
  <c r="I6" i="14" s="1"/>
  <c r="M11" i="7"/>
  <c r="I7" i="14" s="1"/>
  <c r="O11" i="7"/>
  <c r="I8" i="14" s="1"/>
  <c r="Q11" i="7"/>
  <c r="I9" i="14" s="1"/>
  <c r="S11" i="7"/>
  <c r="I10" i="14" s="1"/>
  <c r="U11" i="7"/>
  <c r="I11" i="14" s="1"/>
  <c r="W11" i="7"/>
  <c r="I12" i="14" s="1"/>
  <c r="Y11" i="7"/>
  <c r="I13" i="14" s="1"/>
  <c r="AA11" i="7"/>
  <c r="I14" i="14" s="1"/>
  <c r="AC11" i="7"/>
  <c r="I15" i="14" s="1"/>
  <c r="E14" i="7"/>
  <c r="J3" i="14" s="1"/>
  <c r="G14" i="7"/>
  <c r="J4" i="14" s="1"/>
  <c r="I14" i="7"/>
  <c r="J5" i="14" s="1"/>
  <c r="K14" i="7"/>
  <c r="J6" i="14" s="1"/>
  <c r="M14" i="7"/>
  <c r="J7" i="14" s="1"/>
  <c r="O14" i="7"/>
  <c r="J8" i="14" s="1"/>
  <c r="Q14" i="7"/>
  <c r="J9" i="14" s="1"/>
  <c r="S14" i="7"/>
  <c r="J10" i="14" s="1"/>
  <c r="U14" i="7"/>
  <c r="J11" i="14" s="1"/>
  <c r="W14" i="7"/>
  <c r="J12" i="14" s="1"/>
  <c r="Y14" i="7"/>
  <c r="J13" i="14" s="1"/>
  <c r="AA14" i="7"/>
  <c r="J14" i="14" s="1"/>
  <c r="AC14" i="7"/>
  <c r="J15" i="14" s="1"/>
  <c r="E15" i="7"/>
  <c r="K3" i="14" s="1"/>
  <c r="G15" i="7"/>
  <c r="K4" i="14" s="1"/>
  <c r="I15" i="7"/>
  <c r="K5" i="14" s="1"/>
  <c r="K15" i="7"/>
  <c r="K6" i="14" s="1"/>
  <c r="M15" i="7"/>
  <c r="K7" i="14" s="1"/>
  <c r="O15" i="7"/>
  <c r="K8" i="14" s="1"/>
  <c r="Q15" i="7"/>
  <c r="K9" i="14" s="1"/>
  <c r="S15" i="7"/>
  <c r="K10" i="14" s="1"/>
  <c r="U15" i="7"/>
  <c r="K11" i="14" s="1"/>
  <c r="W15" i="7"/>
  <c r="K12" i="14" s="1"/>
  <c r="Y15" i="7"/>
  <c r="K13" i="14" s="1"/>
  <c r="AA15" i="7"/>
  <c r="K14" i="14" s="1"/>
  <c r="AC15" i="7"/>
  <c r="K15" i="14" s="1"/>
  <c r="L3" i="14"/>
  <c r="L4" i="14"/>
  <c r="L5" i="14"/>
  <c r="L6" i="14"/>
  <c r="L7" i="14"/>
  <c r="L8" i="14"/>
  <c r="L9" i="14"/>
  <c r="L10" i="14"/>
  <c r="L11" i="14"/>
  <c r="L12" i="14"/>
  <c r="L13" i="14"/>
  <c r="L14" i="14"/>
  <c r="L15" i="14"/>
  <c r="E17" i="7"/>
  <c r="M3" i="14" s="1"/>
  <c r="G17" i="7"/>
  <c r="M4" i="14" s="1"/>
  <c r="I17" i="7"/>
  <c r="M5" i="14" s="1"/>
  <c r="K17" i="7"/>
  <c r="M6" i="14" s="1"/>
  <c r="M17" i="7"/>
  <c r="M7" i="14" s="1"/>
  <c r="O17" i="7"/>
  <c r="M8" i="14" s="1"/>
  <c r="Q17" i="7"/>
  <c r="M9" i="14" s="1"/>
  <c r="S17" i="7"/>
  <c r="M10" i="14" s="1"/>
  <c r="U17" i="7"/>
  <c r="M11" i="14" s="1"/>
  <c r="W17" i="7"/>
  <c r="M12" i="14" s="1"/>
  <c r="Y17" i="7"/>
  <c r="M13" i="14" s="1"/>
  <c r="AA17" i="7"/>
  <c r="M14" i="14" s="1"/>
  <c r="AC17" i="7"/>
  <c r="M15" i="14" s="1"/>
  <c r="E18" i="7"/>
  <c r="N3" i="14" s="1"/>
  <c r="G18" i="7"/>
  <c r="N4" i="14" s="1"/>
  <c r="I18" i="7"/>
  <c r="N5" i="14" s="1"/>
  <c r="K18" i="7"/>
  <c r="N6" i="14" s="1"/>
  <c r="M18" i="7"/>
  <c r="N7" i="14" s="1"/>
  <c r="O18" i="7"/>
  <c r="N8" i="14" s="1"/>
  <c r="Q18" i="7"/>
  <c r="N9" i="14" s="1"/>
  <c r="S18" i="7"/>
  <c r="N10" i="14" s="1"/>
  <c r="U18" i="7"/>
  <c r="N11" i="14" s="1"/>
  <c r="W18" i="7"/>
  <c r="N12" i="14" s="1"/>
  <c r="Y18" i="7"/>
  <c r="N13" i="14" s="1"/>
  <c r="AA18" i="7"/>
  <c r="N14" i="14" s="1"/>
  <c r="AC18" i="7"/>
  <c r="N15" i="14" s="1"/>
  <c r="E19" i="7"/>
  <c r="O3" i="14" s="1"/>
  <c r="G19" i="7"/>
  <c r="O4" i="14" s="1"/>
  <c r="I19" i="7"/>
  <c r="O5" i="14" s="1"/>
  <c r="K19" i="7"/>
  <c r="O6" i="14" s="1"/>
  <c r="M19" i="7"/>
  <c r="O7" i="14" s="1"/>
  <c r="O19" i="7"/>
  <c r="O8" i="14" s="1"/>
  <c r="Q19" i="7"/>
  <c r="O9" i="14" s="1"/>
  <c r="S19" i="7"/>
  <c r="O10" i="14" s="1"/>
  <c r="U19" i="7"/>
  <c r="O11" i="14" s="1"/>
  <c r="W19" i="7"/>
  <c r="O12" i="14" s="1"/>
  <c r="Y19" i="7"/>
  <c r="O13" i="14" s="1"/>
  <c r="AA19" i="7"/>
  <c r="O14" i="14" s="1"/>
  <c r="AC19" i="7"/>
  <c r="O15" i="14" s="1"/>
  <c r="E20" i="7"/>
  <c r="P3" i="14" s="1"/>
  <c r="G20" i="7"/>
  <c r="P4" i="14" s="1"/>
  <c r="I20" i="7"/>
  <c r="P5" i="14" s="1"/>
  <c r="K20" i="7"/>
  <c r="P6" i="14" s="1"/>
  <c r="M20" i="7"/>
  <c r="P7" i="14" s="1"/>
  <c r="O20" i="7"/>
  <c r="P8" i="14" s="1"/>
  <c r="Q20" i="7"/>
  <c r="P9" i="14" s="1"/>
  <c r="S20" i="7"/>
  <c r="P10" i="14" s="1"/>
  <c r="U20" i="7"/>
  <c r="P11" i="14" s="1"/>
  <c r="W20" i="7"/>
  <c r="P12" i="14" s="1"/>
  <c r="Y20" i="7"/>
  <c r="P13" i="14" s="1"/>
  <c r="AA20" i="7"/>
  <c r="P14" i="14" s="1"/>
  <c r="AC20" i="7"/>
  <c r="P15" i="14" s="1"/>
  <c r="E21" i="7"/>
  <c r="Q3" i="14" s="1"/>
  <c r="G21" i="7"/>
  <c r="Q4" i="14" s="1"/>
  <c r="I21" i="7"/>
  <c r="Q5" i="14" s="1"/>
  <c r="K21" i="7"/>
  <c r="Q6" i="14" s="1"/>
  <c r="M21" i="7"/>
  <c r="Q7" i="14" s="1"/>
  <c r="O21" i="7"/>
  <c r="Q8" i="14" s="1"/>
  <c r="Q21" i="7"/>
  <c r="Q9" i="14" s="1"/>
  <c r="S21" i="7"/>
  <c r="Q10" i="14" s="1"/>
  <c r="U21" i="7"/>
  <c r="Q11" i="14" s="1"/>
  <c r="W21" i="7"/>
  <c r="Q12" i="14" s="1"/>
  <c r="Y21" i="7"/>
  <c r="Q13" i="14" s="1"/>
  <c r="AA21" i="7"/>
  <c r="Q14" i="14" s="1"/>
  <c r="AC21" i="7"/>
  <c r="Q15" i="14" s="1"/>
  <c r="E24" i="7"/>
  <c r="R3" i="14" s="1"/>
  <c r="G24" i="7"/>
  <c r="R4" i="14" s="1"/>
  <c r="I24" i="7"/>
  <c r="R5" i="14" s="1"/>
  <c r="K24" i="7"/>
  <c r="R6" i="14" s="1"/>
  <c r="M24" i="7"/>
  <c r="R7" i="14" s="1"/>
  <c r="O24" i="7"/>
  <c r="R8" i="14" s="1"/>
  <c r="Q24" i="7"/>
  <c r="R9" i="14" s="1"/>
  <c r="S24" i="7"/>
  <c r="R10" i="14" s="1"/>
  <c r="U24" i="7"/>
  <c r="R11" i="14" s="1"/>
  <c r="W24" i="7"/>
  <c r="R12" i="14" s="1"/>
  <c r="Y24" i="7"/>
  <c r="R13" i="14" s="1"/>
  <c r="AA24" i="7"/>
  <c r="R14" i="14" s="1"/>
  <c r="AC24" i="7"/>
  <c r="R15" i="14" s="1"/>
  <c r="E25" i="7"/>
  <c r="S3" i="14" s="1"/>
  <c r="G25" i="7"/>
  <c r="S4" i="14" s="1"/>
  <c r="I25" i="7"/>
  <c r="S5" i="14" s="1"/>
  <c r="K25" i="7"/>
  <c r="S6" i="14" s="1"/>
  <c r="M25" i="7"/>
  <c r="S7" i="14" s="1"/>
  <c r="O25" i="7"/>
  <c r="S8" i="14" s="1"/>
  <c r="Q25" i="7"/>
  <c r="S9" i="14" s="1"/>
  <c r="S25" i="7"/>
  <c r="S10" i="14" s="1"/>
  <c r="U25" i="7"/>
  <c r="S11" i="14" s="1"/>
  <c r="W25" i="7"/>
  <c r="S12" i="14" s="1"/>
  <c r="Y25" i="7"/>
  <c r="S13" i="14" s="1"/>
  <c r="AA25" i="7"/>
  <c r="S14" i="14" s="1"/>
  <c r="AC25" i="7"/>
  <c r="S15" i="14" s="1"/>
  <c r="E28" i="7"/>
  <c r="T3" i="14" s="1"/>
  <c r="G28" i="7"/>
  <c r="T4" i="14" s="1"/>
  <c r="I28" i="7"/>
  <c r="T5" i="14" s="1"/>
  <c r="K28" i="7"/>
  <c r="T6" i="14" s="1"/>
  <c r="M28" i="7"/>
  <c r="T7" i="14" s="1"/>
  <c r="O28" i="7"/>
  <c r="T8" i="14" s="1"/>
  <c r="Q28" i="7"/>
  <c r="T9" i="14" s="1"/>
  <c r="S28" i="7"/>
  <c r="T10" i="14" s="1"/>
  <c r="U28" i="7"/>
  <c r="T11" i="14" s="1"/>
  <c r="W28" i="7"/>
  <c r="T12" i="14" s="1"/>
  <c r="Y28" i="7"/>
  <c r="T13" i="14" s="1"/>
  <c r="AA28" i="7"/>
  <c r="T14" i="14" s="1"/>
  <c r="AC28" i="7"/>
  <c r="T15" i="14" s="1"/>
  <c r="E29" i="7"/>
  <c r="U3" i="14" s="1"/>
  <c r="G29" i="7"/>
  <c r="U4" i="14" s="1"/>
  <c r="I29" i="7"/>
  <c r="U5" i="14" s="1"/>
  <c r="K29" i="7"/>
  <c r="U6" i="14" s="1"/>
  <c r="M29" i="7"/>
  <c r="U7" i="14" s="1"/>
  <c r="O29" i="7"/>
  <c r="U8" i="14" s="1"/>
  <c r="Q29" i="7"/>
  <c r="U9" i="14" s="1"/>
  <c r="S29" i="7"/>
  <c r="U10" i="14" s="1"/>
  <c r="U29" i="7"/>
  <c r="U11" i="14" s="1"/>
  <c r="W29" i="7"/>
  <c r="U12" i="14" s="1"/>
  <c r="Y29" i="7"/>
  <c r="U13" i="14" s="1"/>
  <c r="AA29" i="7"/>
  <c r="U14" i="14" s="1"/>
  <c r="AC29" i="7"/>
  <c r="U15" i="14" s="1"/>
  <c r="E32" i="7"/>
  <c r="V3" i="14" s="1"/>
  <c r="G32" i="7"/>
  <c r="V4" i="14" s="1"/>
  <c r="I32" i="7"/>
  <c r="V5" i="14" s="1"/>
  <c r="K32" i="7"/>
  <c r="V6" i="14" s="1"/>
  <c r="M32" i="7"/>
  <c r="V7" i="14" s="1"/>
  <c r="O32" i="7"/>
  <c r="V8" i="14" s="1"/>
  <c r="Q32" i="7"/>
  <c r="V9" i="14" s="1"/>
  <c r="S32" i="7"/>
  <c r="V10" i="14" s="1"/>
  <c r="U32" i="7"/>
  <c r="V11" i="14" s="1"/>
  <c r="W32" i="7"/>
  <c r="V12" i="14" s="1"/>
  <c r="Y32" i="7"/>
  <c r="V13" i="14" s="1"/>
  <c r="AA32" i="7"/>
  <c r="V14" i="14" s="1"/>
  <c r="AC32" i="7"/>
  <c r="V15" i="14" s="1"/>
  <c r="E33" i="7"/>
  <c r="W3" i="14" s="1"/>
  <c r="G33" i="7"/>
  <c r="W4" i="14" s="1"/>
  <c r="I33" i="7"/>
  <c r="W5" i="14" s="1"/>
  <c r="K33" i="7"/>
  <c r="W6" i="14" s="1"/>
  <c r="M33" i="7"/>
  <c r="W7" i="14" s="1"/>
  <c r="O33" i="7"/>
  <c r="W8" i="14" s="1"/>
  <c r="Q33" i="7"/>
  <c r="W9" i="14" s="1"/>
  <c r="S33" i="7"/>
  <c r="W10" i="14" s="1"/>
  <c r="U33" i="7"/>
  <c r="W11" i="14" s="1"/>
  <c r="W33" i="7"/>
  <c r="W12" i="14" s="1"/>
  <c r="Y33" i="7"/>
  <c r="W13" i="14" s="1"/>
  <c r="AA33" i="7"/>
  <c r="W14" i="14" s="1"/>
  <c r="AC33" i="7"/>
  <c r="W15" i="14" s="1"/>
  <c r="E36" i="7"/>
  <c r="X3" i="14" s="1"/>
  <c r="G36" i="7"/>
  <c r="X4" i="14" s="1"/>
  <c r="I36" i="7"/>
  <c r="X5" i="14" s="1"/>
  <c r="K36" i="7"/>
  <c r="X6" i="14" s="1"/>
  <c r="M36" i="7"/>
  <c r="X7" i="14" s="1"/>
  <c r="O36" i="7"/>
  <c r="X8" i="14" s="1"/>
  <c r="Q36" i="7"/>
  <c r="X9" i="14" s="1"/>
  <c r="S36" i="7"/>
  <c r="X10" i="14" s="1"/>
  <c r="U36" i="7"/>
  <c r="X11" i="14" s="1"/>
  <c r="W36" i="7"/>
  <c r="X12" i="14" s="1"/>
  <c r="Y36" i="7"/>
  <c r="X13" i="14" s="1"/>
  <c r="AA36" i="7"/>
  <c r="X14" i="14" s="1"/>
  <c r="AC36" i="7"/>
  <c r="X15" i="14" s="1"/>
  <c r="E37" i="7"/>
  <c r="Y3" i="14" s="1"/>
  <c r="G37" i="7"/>
  <c r="Y4" i="14" s="1"/>
  <c r="I37" i="7"/>
  <c r="Y5" i="14" s="1"/>
  <c r="K37" i="7"/>
  <c r="Y6" i="14" s="1"/>
  <c r="M37" i="7"/>
  <c r="Y7" i="14" s="1"/>
  <c r="O37" i="7"/>
  <c r="Y8" i="14" s="1"/>
  <c r="Q37" i="7"/>
  <c r="Y9" i="14" s="1"/>
  <c r="S37" i="7"/>
  <c r="Y10" i="14" s="1"/>
  <c r="U37" i="7"/>
  <c r="Y11" i="14" s="1"/>
  <c r="W37" i="7"/>
  <c r="Y12" i="14" s="1"/>
  <c r="Y37" i="7"/>
  <c r="Y13" i="14" s="1"/>
  <c r="AA37" i="7"/>
  <c r="Y14" i="14" s="1"/>
  <c r="AC37" i="7"/>
  <c r="Y15" i="14" s="1"/>
  <c r="B38" i="7"/>
  <c r="B34" i="7"/>
  <c r="B12" i="7"/>
  <c r="C37" i="7"/>
  <c r="Y2" i="14" s="1"/>
  <c r="C36" i="7"/>
  <c r="C33" i="7"/>
  <c r="W2" i="14" s="1"/>
  <c r="C32" i="7"/>
  <c r="C29" i="7"/>
  <c r="C28" i="7"/>
  <c r="C25" i="7"/>
  <c r="C24" i="7"/>
  <c r="C21" i="7"/>
  <c r="C20" i="7"/>
  <c r="P2" i="14" s="1"/>
  <c r="C19" i="7"/>
  <c r="C18" i="7"/>
  <c r="N2" i="14" s="1"/>
  <c r="C17" i="7"/>
  <c r="C15" i="7"/>
  <c r="C14" i="7"/>
  <c r="C8" i="7"/>
  <c r="F2" i="14" s="1"/>
  <c r="C9" i="7"/>
  <c r="C10" i="7"/>
  <c r="C11" i="7"/>
  <c r="I2" i="14" s="1"/>
  <c r="C7" i="7"/>
  <c r="BO26" i="7" l="1"/>
  <c r="BO38" i="7"/>
  <c r="BO30" i="7"/>
  <c r="K2" i="12"/>
  <c r="BO12" i="7"/>
  <c r="BO34" i="7"/>
  <c r="BP9" i="7"/>
  <c r="BQ9" i="7" s="1"/>
  <c r="BT9" i="7"/>
  <c r="BV9" i="7"/>
  <c r="BX9" i="7"/>
  <c r="BR9" i="7"/>
  <c r="BX10" i="7"/>
  <c r="BP10" i="7"/>
  <c r="BQ10" i="7" s="1"/>
  <c r="BR10" i="7"/>
  <c r="BT10" i="7"/>
  <c r="BV10" i="7"/>
  <c r="L2" i="14"/>
  <c r="BR25" i="7"/>
  <c r="BP25" i="7"/>
  <c r="BQ25" i="7" s="1"/>
  <c r="BT25" i="7"/>
  <c r="BX25" i="7"/>
  <c r="BV25" i="7"/>
  <c r="W2" i="12"/>
  <c r="BM26" i="7"/>
  <c r="BN26" i="7" s="1"/>
  <c r="BW26" i="7"/>
  <c r="BS26" i="7"/>
  <c r="BU26" i="7"/>
  <c r="BL26" i="7"/>
  <c r="BV8" i="7"/>
  <c r="BP8" i="7"/>
  <c r="BQ8" i="7" s="1"/>
  <c r="BX8" i="7"/>
  <c r="BT8" i="7"/>
  <c r="BR8" i="7"/>
  <c r="BW38" i="7"/>
  <c r="BL38" i="7"/>
  <c r="BS38" i="7"/>
  <c r="BU38" i="7"/>
  <c r="BM38" i="7"/>
  <c r="BN38" i="7" s="1"/>
  <c r="BW30" i="7"/>
  <c r="BL30" i="7"/>
  <c r="BS30" i="7"/>
  <c r="BM30" i="7"/>
  <c r="BN30" i="7" s="1"/>
  <c r="BU30" i="7"/>
  <c r="BU34" i="7"/>
  <c r="BS34" i="7"/>
  <c r="BL34" i="7"/>
  <c r="BW34" i="7"/>
  <c r="BM34" i="7"/>
  <c r="BN34" i="7" s="1"/>
  <c r="BT29" i="7"/>
  <c r="BV29" i="7"/>
  <c r="BP29" i="7"/>
  <c r="BQ29" i="7" s="1"/>
  <c r="BX29" i="7"/>
  <c r="BR29" i="7"/>
  <c r="BV14" i="7"/>
  <c r="BP14" i="7"/>
  <c r="BQ14" i="7" s="1"/>
  <c r="BX14" i="7"/>
  <c r="BR14" i="7"/>
  <c r="BT14" i="7"/>
  <c r="V2" i="14"/>
  <c r="BX32" i="7"/>
  <c r="BP32" i="7"/>
  <c r="BQ32" i="7" s="1"/>
  <c r="BR32" i="7"/>
  <c r="BT32" i="7"/>
  <c r="BV32" i="7"/>
  <c r="BP20" i="7"/>
  <c r="BQ20" i="7" s="1"/>
  <c r="BX20" i="7"/>
  <c r="BR20" i="7"/>
  <c r="BT20" i="7"/>
  <c r="BV20" i="7"/>
  <c r="G2" i="14"/>
  <c r="BP18" i="7"/>
  <c r="BQ18" i="7" s="1"/>
  <c r="BX18" i="7"/>
  <c r="BR18" i="7"/>
  <c r="BT18" i="7"/>
  <c r="BV18" i="7"/>
  <c r="BT33" i="7"/>
  <c r="BV33" i="7"/>
  <c r="BR33" i="7"/>
  <c r="BP33" i="7"/>
  <c r="BQ33" i="7" s="1"/>
  <c r="BX33" i="7"/>
  <c r="M2" i="14"/>
  <c r="BX17" i="7"/>
  <c r="BP17" i="7"/>
  <c r="BQ17" i="7" s="1"/>
  <c r="BR17" i="7"/>
  <c r="BV17" i="7"/>
  <c r="BT17" i="7"/>
  <c r="AF2" i="12"/>
  <c r="BT19" i="7"/>
  <c r="BV19" i="7"/>
  <c r="BP19" i="7"/>
  <c r="BQ19" i="7" s="1"/>
  <c r="BX19" i="7"/>
  <c r="BR19" i="7"/>
  <c r="Q2" i="14"/>
  <c r="BV21" i="7"/>
  <c r="BX21" i="7"/>
  <c r="BP21" i="7"/>
  <c r="BQ21" i="7" s="1"/>
  <c r="BT21" i="7"/>
  <c r="BR21" i="7"/>
  <c r="X2" i="14"/>
  <c r="BX36" i="7"/>
  <c r="BP36" i="7"/>
  <c r="BQ36" i="7" s="1"/>
  <c r="BR36" i="7"/>
  <c r="BV36" i="7"/>
  <c r="BT36" i="7"/>
  <c r="T2" i="14"/>
  <c r="BX28" i="7"/>
  <c r="BP28" i="7"/>
  <c r="BQ28" i="7" s="1"/>
  <c r="BR28" i="7"/>
  <c r="BT28" i="7"/>
  <c r="BV28" i="7"/>
  <c r="BR3" i="7"/>
  <c r="BP3" i="7"/>
  <c r="BX3" i="7"/>
  <c r="BV3" i="7"/>
  <c r="BT3" i="7"/>
  <c r="BR7" i="7"/>
  <c r="BT7" i="7"/>
  <c r="BV7" i="7"/>
  <c r="BP7" i="7"/>
  <c r="BQ7" i="7" s="1"/>
  <c r="BX7" i="7"/>
  <c r="BR15" i="7"/>
  <c r="BT15" i="7"/>
  <c r="BV15" i="7"/>
  <c r="BP15" i="7"/>
  <c r="BQ15" i="7" s="1"/>
  <c r="BX15" i="7"/>
  <c r="BT37" i="7"/>
  <c r="BP37" i="7"/>
  <c r="BQ37" i="7" s="1"/>
  <c r="BV37" i="7"/>
  <c r="BX37" i="7"/>
  <c r="BR37" i="7"/>
  <c r="BT11" i="7"/>
  <c r="BV11" i="7"/>
  <c r="BR11" i="7"/>
  <c r="BX11" i="7"/>
  <c r="BP11" i="7"/>
  <c r="BQ11" i="7" s="1"/>
  <c r="R2" i="14"/>
  <c r="BV24" i="7"/>
  <c r="BX24" i="7"/>
  <c r="BP24" i="7"/>
  <c r="BQ24" i="7" s="1"/>
  <c r="BT24" i="7"/>
  <c r="BR24" i="7"/>
  <c r="BS12" i="7"/>
  <c r="BW12" i="7"/>
  <c r="BU12" i="7"/>
  <c r="BM12" i="7"/>
  <c r="BN12" i="7" s="1"/>
  <c r="BL12" i="7"/>
  <c r="E2" i="14"/>
  <c r="K3" i="12"/>
  <c r="J2" i="14"/>
  <c r="AF7" i="12"/>
  <c r="K2" i="14"/>
  <c r="AC2" i="12"/>
  <c r="H2" i="14"/>
  <c r="O2" i="14"/>
  <c r="S2" i="14"/>
  <c r="U2" i="14"/>
  <c r="BQ3" i="7" l="1"/>
</calcChain>
</file>

<file path=xl/sharedStrings.xml><?xml version="1.0" encoding="utf-8"?>
<sst xmlns="http://schemas.openxmlformats.org/spreadsheetml/2006/main" count="1853" uniqueCount="120">
  <si>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</si>
  <si>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</si>
  <si>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</si>
  <si>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</si>
  <si>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</si>
  <si>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</si>
  <si>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</si>
  <si>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</si>
  <si>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</si>
  <si>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</si>
  <si>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</si>
  <si>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</si>
  <si>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</si>
  <si>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</si>
  <si>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</si>
  <si>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</si>
  <si>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</si>
  <si>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</si>
  <si>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</si>
  <si>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</si>
  <si>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</si>
  <si>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</si>
  <si>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</si>
  <si>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</si>
  <si>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</si>
  <si>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</si>
  <si>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</si>
  <si>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</si>
  <si>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</si>
  <si>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</si>
  <si>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</si>
  <si>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</si>
  <si>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</si>
  <si>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</si>
  <si>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</si>
  <si>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</si>
  <si>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</si>
  <si>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</si>
  <si>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</si>
  <si>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</si>
  <si>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</si>
  <si>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</si>
  <si>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</si>
  <si>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</si>
  <si>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</si>
  <si>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</si>
  <si>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</si>
  <si>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</si>
  <si>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</si>
  <si>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</si>
  <si>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</si>
  <si>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</si>
  <si>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</si>
  <si>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</si>
  <si>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</si>
  <si>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</si>
  <si>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</si>
  <si>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</si>
  <si>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</si>
  <si>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</si>
  <si>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</si>
  <si>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</si>
  <si>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</si>
  <si>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</si>
  <si>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</si>
  <si>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</si>
  <si>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</si>
  <si>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</si>
  <si>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</si>
  <si>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</si>
  <si>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</si>
  <si>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</si>
  <si>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</si>
  <si>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</si>
  <si>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</si>
  <si>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</si>
  <si>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</si>
  <si>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</si>
  <si>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</si>
  <si>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</si>
  <si>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</si>
  <si>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</si>
  <si>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</si>
  <si>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</si>
  <si>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</si>
  <si>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</si>
  <si>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</si>
  <si>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</si>
  <si>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</si>
  <si>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</si>
  <si>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</si>
  <si>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</si>
  <si>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</si>
  <si>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</si>
  <si>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</si>
  <si>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</si>
  <si>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</si>
  <si>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</si>
  <si>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</si>
  <si>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</si>
  <si>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</si>
  <si>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</si>
  <si>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</si>
  <si>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</si>
  <si>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</si>
  <si>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</si>
  <si>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</si>
  <si>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</si>
  <si>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</si>
  <si>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</si>
  <si>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</si>
  <si>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</si>
  <si>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latruncularis</t>
  </si>
  <si>
    <t>ZA.502/513/542/544/545/553/555</t>
  </si>
  <si>
    <r>
      <t>Katarzyna Von</t>
    </r>
    <r>
      <rPr>
        <b/>
        <sz val="16"/>
        <rFont val="Arial"/>
        <family val="2"/>
        <charset val="238"/>
      </rPr>
      <t>č</t>
    </r>
    <r>
      <rPr>
        <b/>
        <sz val="16"/>
        <rFont val="Arial CE"/>
        <charset val="238"/>
      </rPr>
      <t>ina</t>
    </r>
  </si>
  <si>
    <t>24.10.2019</t>
  </si>
  <si>
    <t>Body width</t>
  </si>
  <si>
    <t>NO</t>
  </si>
  <si>
    <t>1 (ALL)</t>
  </si>
  <si>
    <t>Allotype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</si>
</sst>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50">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1" fontId="15" fillId="0" borderId="2" xfId="0" applyNumberFormat="1" applyFont="1" applyFill="1" applyBorder="1" applyAlignment="1" applyProtection="1">
      <alignment horizontal="center" vertical="top"/>
      <protection locked="0"/>
    </xf>
    <xf numFmtId="1" fontId="13" fillId="0" borderId="2" xfId="0" applyNumberFormat="1" applyFont="1" applyFill="1" applyBorder="1" applyAlignment="1" applyProtection="1">
      <alignment horizontal="center" vertical="top"/>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3" t="s">
        <v>55</v>
      </c>
      <c r="C2" s="134"/>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Y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R1" sqref="R1:R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127" t="str">
        <f>'males_stats (μm)'!A$2</f>
        <v>Echiniscus latruncularis</v>
      </c>
      <c r="B2" s="129" t="str">
        <f>'males_stats (μm)'!B$2</f>
        <v>ZA.502/513/542/544/545/553/555</v>
      </c>
      <c r="C2" s="101" t="str">
        <f>males!B1</f>
        <v>1 (ALL)</v>
      </c>
      <c r="D2" s="103">
        <f>IF(males!C3&gt;0,males!C3,"")</f>
        <v>481.49688149688143</v>
      </c>
      <c r="E2" s="116">
        <f>IF(males!C7&gt;0,males!C7,"")</f>
        <v>25.571725571725572</v>
      </c>
      <c r="F2" s="116">
        <f>IF(males!C8&gt;0,males!C8,"")</f>
        <v>21.621621621621621</v>
      </c>
      <c r="G2" s="116">
        <f>IF(males!C9&gt;0,males!C9,"")</f>
        <v>41.580041580041573</v>
      </c>
      <c r="H2" s="116">
        <f>IF(males!C10&gt;0,males!C10,"")</f>
        <v>18.087318087318085</v>
      </c>
      <c r="I2" s="116">
        <f>IF(males!C11&gt;0,males!C11,"")</f>
        <v>83.783783783783775</v>
      </c>
      <c r="J2" s="117">
        <f>IF(males!C14&gt;0,males!C14,"")</f>
        <v>57.796257796257798</v>
      </c>
      <c r="K2" s="116">
        <f>IF(males!C15&gt;0,males!C15,"")</f>
        <v>85.862785862785856</v>
      </c>
      <c r="L2" s="116">
        <f>IF(males!C16&gt;0,males!C16,"")</f>
        <v>92.099792099792083</v>
      </c>
      <c r="M2" s="116">
        <f>IF(males!C17&gt;0,males!C17,"")</f>
        <v>67.775467775467774</v>
      </c>
      <c r="N2" s="116" t="str">
        <f>IF(males!C18&gt;0,males!C18,"")</f>
        <v/>
      </c>
      <c r="O2" s="116">
        <f>IF(males!C19&gt;0,males!C19,"")</f>
        <v>93.13929313929313</v>
      </c>
      <c r="P2" s="116">
        <f>IF(males!C20&gt;0,males!C20,"")</f>
        <v>6.0291060291060283</v>
      </c>
      <c r="Q2" s="116">
        <f>IF(males!C21&gt;0,males!C21,"")</f>
        <v>11.018711018711018</v>
      </c>
      <c r="R2" s="116">
        <f>IF(males!C24&gt;0,males!C24,"")</f>
        <v>34.511434511434516</v>
      </c>
      <c r="S2" s="116">
        <f>IF(males!C25&gt;0,males!C25,"")</f>
        <v>8.3160083160083147</v>
      </c>
      <c r="T2" s="116">
        <f>IF(males!C28&gt;0,males!C28,"")</f>
        <v>32.016632016632016</v>
      </c>
      <c r="U2" s="116">
        <f>IF(males!C29&gt;0,males!C29,"")</f>
        <v>6.6528066528066532</v>
      </c>
      <c r="V2" s="116">
        <f>IF(males!C32&gt;0,males!C32,"")</f>
        <v>35.550935550935556</v>
      </c>
      <c r="W2" s="118">
        <f>IF(males!C33&gt;0,males!C33,"")</f>
        <v>7.0686070686070677</v>
      </c>
      <c r="X2" s="118">
        <f>IF(males!C36&gt;0,males!C36,"")</f>
        <v>40.332640332640331</v>
      </c>
      <c r="Y2" s="118">
        <f>IF(males!C37&gt;0,males!C37,"")</f>
        <v>8.108108108108107</v>
      </c>
    </row>
    <row r="3" spans="1:25" ht="25.5" x14ac:dyDescent="0.2">
      <c r="A3" s="127" t="str">
        <f>'males_stats (μm)'!A$2</f>
        <v>Echiniscus latruncularis</v>
      </c>
      <c r="B3" s="129" t="str">
        <f>'males_stats (μm)'!B$2</f>
        <v>ZA.502/513/542/544/545/553/555</v>
      </c>
      <c r="C3" s="101">
        <f>males!D1</f>
        <v>2</v>
      </c>
      <c r="D3" s="103">
        <f>IF(males!E3&gt;0,males!E3,"")</f>
        <v>532</v>
      </c>
      <c r="E3" s="118">
        <f>IF(males!E7&gt;0,males!E7,"")</f>
        <v>46</v>
      </c>
      <c r="F3" s="118">
        <f>IF(males!E8&gt;0,males!E8,"")</f>
        <v>20.888888888888889</v>
      </c>
      <c r="G3" s="118" t="str">
        <f>IF(males!E9&gt;0,males!E9,"")</f>
        <v/>
      </c>
      <c r="H3" s="118">
        <f>IF(males!E10&gt;0,males!E10,"")</f>
        <v>18</v>
      </c>
      <c r="I3" s="118">
        <f>IF(males!E11&gt;0,males!E11,"")</f>
        <v>97.777777777777771</v>
      </c>
      <c r="J3" s="119">
        <f>IF(males!E14&gt;0,males!E14,"")</f>
        <v>46.222222222222229</v>
      </c>
      <c r="K3" s="118">
        <f>IF(males!E15&gt;0,males!E15,"")</f>
        <v>82.444444444444443</v>
      </c>
      <c r="L3" s="118">
        <f>IF(males!E16&gt;0,males!E16,"")</f>
        <v>89.111111111111114</v>
      </c>
      <c r="M3" s="118">
        <f>IF(males!E17&gt;0,males!E17,"")</f>
        <v>62.888888888888893</v>
      </c>
      <c r="N3" s="118">
        <f>IF(males!E18&gt;0,males!E18,"")</f>
        <v>45.777777777777779</v>
      </c>
      <c r="O3" s="118">
        <f>IF(males!E19&gt;0,males!E19,"")</f>
        <v>73.777777777777786</v>
      </c>
      <c r="P3" s="118">
        <f>IF(males!E20&gt;0,males!E20,"")</f>
        <v>8</v>
      </c>
      <c r="Q3" s="118">
        <f>IF(males!E21&gt;0,males!E21,"")</f>
        <v>11.333333333333332</v>
      </c>
      <c r="R3" s="118">
        <f>IF(males!E24&gt;0,males!E24,"")</f>
        <v>34.888888888888886</v>
      </c>
      <c r="S3" s="118">
        <f>IF(males!E25&gt;0,males!E25,"")</f>
        <v>8.6666666666666679</v>
      </c>
      <c r="T3" s="118">
        <f>IF(males!E28&gt;0,males!E28,"")</f>
        <v>32.666666666666664</v>
      </c>
      <c r="U3" s="118">
        <f>IF(males!E29&gt;0,males!E29,"")</f>
        <v>8.6666666666666679</v>
      </c>
      <c r="V3" s="118" t="str">
        <f>IF(males!E32&gt;0,males!E32,"")</f>
        <v/>
      </c>
      <c r="W3" s="118" t="str">
        <f>IF(males!E33&gt;0,males!E33,"")</f>
        <v/>
      </c>
      <c r="X3" s="118">
        <f>IF(males!E36&gt;0,males!E36,"")</f>
        <v>40.222222222222229</v>
      </c>
      <c r="Y3" s="118">
        <f>IF(males!E37&gt;0,males!E37,"")</f>
        <v>9.1111111111111107</v>
      </c>
    </row>
    <row r="4" spans="1:25" ht="25.5" x14ac:dyDescent="0.2">
      <c r="A4" s="127" t="str">
        <f>'males_stats (μm)'!A$2</f>
        <v>Echiniscus latruncularis</v>
      </c>
      <c r="B4" s="129" t="str">
        <f>'males_stats (μm)'!B$2</f>
        <v>ZA.502/513/542/544/545/553/555</v>
      </c>
      <c r="C4" s="101">
        <f>males!F1</f>
        <v>3</v>
      </c>
      <c r="D4" s="103">
        <f>IF(males!G3&gt;0,males!G3,"")</f>
        <v>524.24942263279445</v>
      </c>
      <c r="E4" s="118" t="str">
        <f>IF(males!G7&gt;0,males!G7,"")</f>
        <v/>
      </c>
      <c r="F4" s="118">
        <f>IF(males!G8&gt;0,males!G8,"")</f>
        <v>20.785219399538107</v>
      </c>
      <c r="G4" s="118">
        <f>IF(males!G9&gt;0,males!G9,"")</f>
        <v>56.812933025404163</v>
      </c>
      <c r="H4" s="118">
        <f>IF(males!G10&gt;0,males!G10,"")</f>
        <v>18.013856812933028</v>
      </c>
      <c r="I4" s="118">
        <f>IF(males!G11&gt;0,males!G11,"")</f>
        <v>106.46651270207855</v>
      </c>
      <c r="J4" s="119">
        <f>IF(males!G14&gt;0,males!G14,"")</f>
        <v>82.448036951501166</v>
      </c>
      <c r="K4" s="118">
        <f>IF(males!G15&gt;0,males!G15,"")</f>
        <v>95.381062355658202</v>
      </c>
      <c r="L4" s="118">
        <f>IF(males!G16&gt;0,males!G16,"")</f>
        <v>118.24480369515014</v>
      </c>
      <c r="M4" s="118">
        <f>IF(males!G17&gt;0,males!G17,"")</f>
        <v>77.136258660508076</v>
      </c>
      <c r="N4" s="118">
        <f>IF(males!G18&gt;0,males!G18,"")</f>
        <v>25.866050808314089</v>
      </c>
      <c r="O4" s="118">
        <f>IF(males!G19&gt;0,males!G19,"")</f>
        <v>80.600461893764447</v>
      </c>
      <c r="P4" s="118">
        <f>IF(males!G20&gt;0,males!G20,"")</f>
        <v>7.8521939953810627</v>
      </c>
      <c r="Q4" s="118">
        <f>IF(males!G21&gt;0,males!G21,"")</f>
        <v>12.240184757505775</v>
      </c>
      <c r="R4" s="118">
        <f>IF(males!G24&gt;0,males!G24,"")</f>
        <v>33.71824480369515</v>
      </c>
      <c r="S4" s="118">
        <f>IF(males!G25&gt;0,males!G25,"")</f>
        <v>7.6212471131639719</v>
      </c>
      <c r="T4" s="118" t="str">
        <f>IF(males!G28&gt;0,males!G28,"")</f>
        <v/>
      </c>
      <c r="U4" s="118" t="str">
        <f>IF(males!G29&gt;0,males!G29,"")</f>
        <v/>
      </c>
      <c r="V4" s="118">
        <f>IF(males!G32&gt;0,males!G32,"")</f>
        <v>35.334872979214779</v>
      </c>
      <c r="W4" s="118">
        <f>IF(males!G33&gt;0,males!G33,"")</f>
        <v>6.928406466512703</v>
      </c>
      <c r="X4" s="118">
        <f>IF(males!G36&gt;0,males!G36,"")</f>
        <v>41.108545034642034</v>
      </c>
      <c r="Y4" s="118">
        <f>IF(males!G37&gt;0,males!G37,"")</f>
        <v>8.7759815242494223</v>
      </c>
    </row>
    <row r="5" spans="1:25" ht="25.5" x14ac:dyDescent="0.2">
      <c r="A5" s="127" t="str">
        <f>'males_stats (μm)'!A$2</f>
        <v>Echiniscus latruncularis</v>
      </c>
      <c r="B5" s="129" t="str">
        <f>'males_stats (μm)'!B$2</f>
        <v>ZA.502/513/542/544/545/553/555</v>
      </c>
      <c r="C5" s="101">
        <f>males!H1</f>
        <v>4</v>
      </c>
      <c r="D5" s="103">
        <f>IF(males!I3&gt;0,males!I3,"")</f>
        <v>515.34391534391546</v>
      </c>
      <c r="E5" s="118" t="str">
        <f>IF(males!I7&gt;0,males!I7,"")</f>
        <v/>
      </c>
      <c r="F5" s="118">
        <f>IF(males!I8&gt;0,males!I8,"")</f>
        <v>18.518518518518519</v>
      </c>
      <c r="G5" s="118">
        <f>IF(males!I9&gt;0,males!I9,"")</f>
        <v>45.238095238095241</v>
      </c>
      <c r="H5" s="118">
        <f>IF(males!I10&gt;0,males!I10,"")</f>
        <v>17.989417989417991</v>
      </c>
      <c r="I5" s="118">
        <f>IF(males!I11&gt;0,males!I11,"")</f>
        <v>98.67724867724867</v>
      </c>
      <c r="J5" s="119" t="str">
        <f>IF(males!I14&gt;0,males!I14,"")</f>
        <v/>
      </c>
      <c r="K5" s="118">
        <f>IF(males!I15&gt;0,males!I15,"")</f>
        <v>88.359788359788354</v>
      </c>
      <c r="L5" s="118">
        <f>IF(males!I16&gt;0,males!I16,"")</f>
        <v>129.36507936507937</v>
      </c>
      <c r="M5" s="118">
        <f>IF(males!I17&gt;0,males!I17,"")</f>
        <v>76.455026455026456</v>
      </c>
      <c r="N5" s="118">
        <f>IF(males!I18&gt;0,males!I18,"")</f>
        <v>25.396825396825395</v>
      </c>
      <c r="O5" s="118">
        <f>IF(males!I19&gt;0,males!I19,"")</f>
        <v>92.328042328042329</v>
      </c>
      <c r="P5" s="118">
        <f>IF(males!I20&gt;0,males!I20,"")</f>
        <v>7.9365079365079376</v>
      </c>
      <c r="Q5" s="118">
        <f>IF(males!I21&gt;0,males!I21,"")</f>
        <v>11.111111111111112</v>
      </c>
      <c r="R5" s="118">
        <f>IF(males!I24&gt;0,males!I24,"")</f>
        <v>33.597883597883602</v>
      </c>
      <c r="S5" s="118">
        <f>IF(males!I25&gt;0,males!I25,"")</f>
        <v>8.2010582010582027</v>
      </c>
      <c r="T5" s="118">
        <f>IF(males!I28&gt;0,males!I28,"")</f>
        <v>32.010582010582013</v>
      </c>
      <c r="U5" s="118">
        <f>IF(males!I29&gt;0,males!I29,"")</f>
        <v>7.1428571428571441</v>
      </c>
      <c r="V5" s="118">
        <f>IF(males!I32&gt;0,males!I32,"")</f>
        <v>30.158730158730162</v>
      </c>
      <c r="W5" s="118">
        <f>IF(males!I33&gt;0,males!I33,"")</f>
        <v>7.9365079365079376</v>
      </c>
      <c r="X5" s="118" t="str">
        <f>IF(males!I36&gt;0,males!I36,"")</f>
        <v/>
      </c>
      <c r="Y5" s="118" t="str">
        <f>IF(males!I37&gt;0,males!I37,"")</f>
        <v/>
      </c>
    </row>
    <row r="6" spans="1:25" ht="25.5" x14ac:dyDescent="0.2">
      <c r="A6" s="127" t="str">
        <f>'males_stats (μm)'!A$2</f>
        <v>Echiniscus latruncularis</v>
      </c>
      <c r="B6" s="129" t="str">
        <f>'males_stats (μm)'!B$2</f>
        <v>ZA.502/513/542/544/545/553/555</v>
      </c>
      <c r="C6" s="101">
        <f>males!J1</f>
        <v>5</v>
      </c>
      <c r="D6" s="103">
        <f>IF(males!K3&gt;0,males!K3,"")</f>
        <v>487.67395626242552</v>
      </c>
      <c r="E6" s="118">
        <f>IF(males!K7&gt;0,males!K7,"")</f>
        <v>42.14711729622266</v>
      </c>
      <c r="F6" s="118">
        <f>IF(males!K8&gt;0,males!K8,"")</f>
        <v>21.272365805168985</v>
      </c>
      <c r="G6" s="118">
        <f>IF(males!K9&gt;0,males!K9,"")</f>
        <v>52.087475149105366</v>
      </c>
      <c r="H6" s="118">
        <f>IF(males!K10&gt;0,males!K10,"")</f>
        <v>13.320079522862823</v>
      </c>
      <c r="I6" s="118">
        <f>IF(males!K11&gt;0,males!K11,"")</f>
        <v>105.76540755467198</v>
      </c>
      <c r="J6" s="119">
        <f>IF(males!K14&gt;0,males!K14,"")</f>
        <v>53.677932405566608</v>
      </c>
      <c r="K6" s="118">
        <f>IF(males!K15&gt;0,males!K15,"")</f>
        <v>95.626242544731625</v>
      </c>
      <c r="L6" s="118">
        <f>IF(males!K16&gt;0,males!K16,"")</f>
        <v>101.39165009940359</v>
      </c>
      <c r="M6" s="118" t="str">
        <f>IF(males!K17&gt;0,males!K17,"")</f>
        <v/>
      </c>
      <c r="N6" s="118">
        <f>IF(males!K18&gt;0,males!K18,"")</f>
        <v>19.284294234592444</v>
      </c>
      <c r="O6" s="118">
        <f>IF(males!K19&gt;0,males!K19,"")</f>
        <v>76.540755467196817</v>
      </c>
      <c r="P6" s="118">
        <f>IF(males!K20&gt;0,males!K20,"")</f>
        <v>7.1570576540755475</v>
      </c>
      <c r="Q6" s="118" t="str">
        <f>IF(males!K21&gt;0,males!K21,"")</f>
        <v/>
      </c>
      <c r="R6" s="118">
        <f>IF(males!K24&gt;0,males!K24,"")</f>
        <v>27.435387673956264</v>
      </c>
      <c r="S6" s="118">
        <f>IF(males!K25&gt;0,males!K25,"")</f>
        <v>7.9522862823061633</v>
      </c>
      <c r="T6" s="118">
        <f>IF(males!K28&gt;0,males!K28,"")</f>
        <v>27.236580516898606</v>
      </c>
      <c r="U6" s="118">
        <f>IF(males!K29&gt;0,males!K29,"")</f>
        <v>8.1510934393638177</v>
      </c>
      <c r="V6" s="118" t="str">
        <f>IF(males!K32&gt;0,males!K32,"")</f>
        <v/>
      </c>
      <c r="W6" s="118" t="str">
        <f>IF(males!K33&gt;0,males!K33,"")</f>
        <v/>
      </c>
      <c r="X6" s="118" t="str">
        <f>IF(males!K36&gt;0,males!K36,"")</f>
        <v/>
      </c>
      <c r="Y6" s="118" t="str">
        <f>IF(males!K37&gt;0,males!K37,"")</f>
        <v/>
      </c>
    </row>
    <row r="7" spans="1:25" ht="25.5" x14ac:dyDescent="0.2">
      <c r="A7" s="127" t="str">
        <f>'males_stats (μm)'!A$2</f>
        <v>Echiniscus latruncularis</v>
      </c>
      <c r="B7" s="129" t="str">
        <f>'males_stats (μm)'!B$2</f>
        <v>ZA.502/513/542/544/545/553/555</v>
      </c>
      <c r="C7" s="101">
        <f>males!L1</f>
        <v>6</v>
      </c>
      <c r="D7" s="103">
        <f>IF(males!M3&gt;0,males!M3,"")</f>
        <v>517.6056338028169</v>
      </c>
      <c r="E7" s="118" t="str">
        <f>IF(males!M7&gt;0,males!M7,"")</f>
        <v/>
      </c>
      <c r="F7" s="118">
        <f>IF(males!M8&gt;0,males!M8,"")</f>
        <v>22.769953051643192</v>
      </c>
      <c r="G7" s="118" t="str">
        <f>IF(males!M9&gt;0,males!M9,"")</f>
        <v/>
      </c>
      <c r="H7" s="118">
        <f>IF(males!M10&gt;0,males!M10,"")</f>
        <v>18.544600938967136</v>
      </c>
      <c r="I7" s="118" t="str">
        <f>IF(males!M11&gt;0,males!M11,"")</f>
        <v/>
      </c>
      <c r="J7" s="119">
        <f>IF(males!M14&gt;0,males!M14,"")</f>
        <v>70.657276995305168</v>
      </c>
      <c r="K7" s="118" t="str">
        <f>IF(males!M15&gt;0,males!M15,"")</f>
        <v/>
      </c>
      <c r="L7" s="118">
        <f>IF(males!M16&gt;0,males!M16,"")</f>
        <v>101.40845070422534</v>
      </c>
      <c r="M7" s="118">
        <f>IF(males!M17&gt;0,males!M17,"")</f>
        <v>65.023474178403745</v>
      </c>
      <c r="N7" s="118">
        <f>IF(males!M18&gt;0,males!M18,"")</f>
        <v>23.708920187793424</v>
      </c>
      <c r="O7" s="118" t="str">
        <f>IF(males!M19&gt;0,males!M19,"")</f>
        <v/>
      </c>
      <c r="P7" s="118">
        <f>IF(males!M20&gt;0,males!M20,"")</f>
        <v>8.92018779342723</v>
      </c>
      <c r="Q7" s="118">
        <f>IF(males!M21&gt;0,males!M21,"")</f>
        <v>13.849765258215962</v>
      </c>
      <c r="R7" s="118" t="str">
        <f>IF(males!M24&gt;0,males!M24,"")</f>
        <v/>
      </c>
      <c r="S7" s="118" t="str">
        <f>IF(males!M25&gt;0,males!M25,"")</f>
        <v/>
      </c>
      <c r="T7" s="118" t="str">
        <f>IF(males!M28&gt;0,males!M28,"")</f>
        <v/>
      </c>
      <c r="U7" s="118" t="str">
        <f>IF(males!M29&gt;0,males!M29,"")</f>
        <v/>
      </c>
      <c r="V7" s="118" t="str">
        <f>IF(males!M32&gt;0,males!M32,"")</f>
        <v/>
      </c>
      <c r="W7" s="118" t="str">
        <f>IF(males!M33&gt;0,males!M33,"")</f>
        <v/>
      </c>
      <c r="X7" s="118" t="str">
        <f>IF(males!M36&gt;0,males!M36,"")</f>
        <v/>
      </c>
      <c r="Y7" s="118" t="str">
        <f>IF(males!M37&gt;0,males!M37,"")</f>
        <v/>
      </c>
    </row>
    <row r="8" spans="1:25" ht="25.5" x14ac:dyDescent="0.2">
      <c r="A8" s="127" t="str">
        <f>'males_stats (μm)'!A$2</f>
        <v>Echiniscus latruncularis</v>
      </c>
      <c r="B8" s="129" t="str">
        <f>'males_stats (μm)'!B$2</f>
        <v>ZA.502/513/542/544/545/553/555</v>
      </c>
      <c r="C8" s="101">
        <f>males!N1</f>
        <v>7</v>
      </c>
      <c r="D8" s="103">
        <f>IF(males!O3&gt;0,males!O3,"")</f>
        <v>455.67226890756302</v>
      </c>
      <c r="E8" s="118">
        <f>IF(males!O7&gt;0,males!O7,"")</f>
        <v>19.117647058823529</v>
      </c>
      <c r="F8" s="118">
        <f>IF(males!O8&gt;0,males!O8,"")</f>
        <v>19.327731092436974</v>
      </c>
      <c r="G8" s="118" t="str">
        <f>IF(males!O9&gt;0,males!O9,"")</f>
        <v/>
      </c>
      <c r="H8" s="118">
        <f>IF(males!O10&gt;0,males!O10,"")</f>
        <v>12.815126050420167</v>
      </c>
      <c r="I8" s="118">
        <f>IF(males!O11&gt;0,males!O11,"")</f>
        <v>64.285714285714292</v>
      </c>
      <c r="J8" s="119">
        <f>IF(males!O14&gt;0,males!O14,"")</f>
        <v>67.857142857142847</v>
      </c>
      <c r="K8" s="118">
        <f>IF(males!O15&gt;0,males!O15,"")</f>
        <v>96.638655462184872</v>
      </c>
      <c r="L8" s="118">
        <f>IF(males!O16&gt;0,males!O16,"")</f>
        <v>133.82352941176472</v>
      </c>
      <c r="M8" s="118">
        <f>IF(males!O17&gt;0,males!O17,"")</f>
        <v>96.638655462184872</v>
      </c>
      <c r="N8" s="118">
        <f>IF(males!O18&gt;0,males!O18,"")</f>
        <v>21.428571428571427</v>
      </c>
      <c r="O8" s="118">
        <f>IF(males!O19&gt;0,males!O19,"")</f>
        <v>85.714285714285708</v>
      </c>
      <c r="P8" s="118">
        <f>IF(males!O20&gt;0,males!O20,"")</f>
        <v>6.7226890756302522</v>
      </c>
      <c r="Q8" s="118">
        <f>IF(males!O21&gt;0,males!O21,"")</f>
        <v>9.8739495798319332</v>
      </c>
      <c r="R8" s="118" t="str">
        <f>IF(males!O24&gt;0,males!O24,"")</f>
        <v/>
      </c>
      <c r="S8" s="118" t="str">
        <f>IF(males!O25&gt;0,males!O25,"")</f>
        <v/>
      </c>
      <c r="T8" s="118" t="str">
        <f>IF(males!O28&gt;0,males!O28,"")</f>
        <v/>
      </c>
      <c r="U8" s="118" t="str">
        <f>IF(males!O29&gt;0,males!O29,"")</f>
        <v/>
      </c>
      <c r="V8" s="118" t="str">
        <f>IF(males!O32&gt;0,males!O32,"")</f>
        <v/>
      </c>
      <c r="W8" s="118" t="str">
        <f>IF(males!O33&gt;0,males!O33,"")</f>
        <v/>
      </c>
      <c r="X8" s="118" t="str">
        <f>IF(males!O36&gt;0,males!O36,"")</f>
        <v/>
      </c>
      <c r="Y8" s="118" t="str">
        <f>IF(males!O37&gt;0,males!O37,"")</f>
        <v/>
      </c>
    </row>
    <row r="9" spans="1:25" ht="25.5" x14ac:dyDescent="0.2">
      <c r="A9" s="127" t="str">
        <f>'males_stats (μm)'!A$2</f>
        <v>Echiniscus latruncularis</v>
      </c>
      <c r="B9" s="129" t="str">
        <f>'males_stats (μm)'!B$2</f>
        <v>ZA.502/513/542/544/545/553/555</v>
      </c>
      <c r="C9" s="101">
        <f>males!P1</f>
        <v>8</v>
      </c>
      <c r="D9" s="103">
        <f>IF(males!Q3&gt;0,males!Q3,"")</f>
        <v>528.5996055226824</v>
      </c>
      <c r="E9" s="118">
        <f>IF(males!Q7&gt;0,males!Q7,"")</f>
        <v>41.814595660749504</v>
      </c>
      <c r="F9" s="118">
        <f>IF(males!Q8&gt;0,males!Q8,"")</f>
        <v>22.682445759368836</v>
      </c>
      <c r="G9" s="118">
        <f>IF(males!Q9&gt;0,males!Q9,"")</f>
        <v>45.562130177514796</v>
      </c>
      <c r="H9" s="118">
        <f>IF(males!Q10&gt;0,males!Q10,"")</f>
        <v>15.384615384615383</v>
      </c>
      <c r="I9" s="118">
        <f>IF(males!Q11&gt;0,males!Q11,"")</f>
        <v>75.542406311637066</v>
      </c>
      <c r="J9" s="119">
        <f>IF(males!Q14&gt;0,males!Q14,"")</f>
        <v>57.001972386587759</v>
      </c>
      <c r="K9" s="118">
        <f>IF(males!Q15&gt;0,males!Q15,"")</f>
        <v>85.601577909270205</v>
      </c>
      <c r="L9" s="118">
        <f>IF(males!Q16&gt;0,males!Q16,"")</f>
        <v>89.546351084812613</v>
      </c>
      <c r="M9" s="118">
        <f>IF(males!Q17&gt;0,males!Q17,"")</f>
        <v>47.337278106508876</v>
      </c>
      <c r="N9" s="118" t="str">
        <f>IF(males!Q18&gt;0,males!Q18,"")</f>
        <v/>
      </c>
      <c r="O9" s="118" t="str">
        <f>IF(males!Q19&gt;0,males!Q19,"")</f>
        <v/>
      </c>
      <c r="P9" s="118">
        <f>IF(males!Q20&gt;0,males!Q20,"")</f>
        <v>6.5088757396449708</v>
      </c>
      <c r="Q9" s="118">
        <f>IF(males!Q21&gt;0,males!Q21,"")</f>
        <v>9.664694280078896</v>
      </c>
      <c r="R9" s="118">
        <f>IF(males!Q24&gt;0,males!Q24,"")</f>
        <v>28.796844181459562</v>
      </c>
      <c r="S9" s="118">
        <f>IF(males!Q25&gt;0,males!Q25,"")</f>
        <v>7.4950690335305712</v>
      </c>
      <c r="T9" s="118">
        <f>IF(males!Q28&gt;0,males!Q28,"")</f>
        <v>29.191321499013807</v>
      </c>
      <c r="U9" s="118">
        <f>IF(males!Q29&gt;0,males!Q29,"")</f>
        <v>9.0729783037475329</v>
      </c>
      <c r="V9" s="118">
        <f>IF(males!Q32&gt;0,males!Q32,"")</f>
        <v>27.810650887573964</v>
      </c>
      <c r="W9" s="118">
        <f>IF(males!Q33&gt;0,males!Q33,"")</f>
        <v>7.6923076923076916</v>
      </c>
      <c r="X9" s="118">
        <f>IF(males!Q36&gt;0,males!Q36,"")</f>
        <v>31.952662721893489</v>
      </c>
      <c r="Y9" s="118">
        <f>IF(males!Q37&gt;0,males!Q37,"")</f>
        <v>8.6785009861932938</v>
      </c>
    </row>
    <row r="10" spans="1:25" ht="25.5" x14ac:dyDescent="0.2">
      <c r="A10" s="127" t="str">
        <f>'males_stats (μm)'!A$2</f>
        <v>Echiniscus latruncularis</v>
      </c>
      <c r="B10" s="129" t="str">
        <f>'males_stats (μm)'!B$2</f>
        <v>ZA.502/513/542/544/545/553/555</v>
      </c>
      <c r="C10" s="101">
        <f>males!R1</f>
        <v>9</v>
      </c>
      <c r="D10" s="103">
        <f>IF(males!S3&gt;0,males!S3,"")</f>
        <v>528.66817155756212</v>
      </c>
      <c r="E10" s="118" t="str">
        <f>IF(males!S7&gt;0,males!S7,"")</f>
        <v/>
      </c>
      <c r="F10" s="118">
        <f>IF(males!S8&gt;0,males!S8,"")</f>
        <v>24.379232505643344</v>
      </c>
      <c r="G10" s="118" t="str">
        <f>IF(males!S9&gt;0,males!S9,"")</f>
        <v/>
      </c>
      <c r="H10" s="118">
        <f>IF(males!S10&gt;0,males!S10,"")</f>
        <v>21.218961625282169</v>
      </c>
      <c r="I10" s="118">
        <f>IF(males!S11&gt;0,males!S11,"")</f>
        <v>93.453724604966141</v>
      </c>
      <c r="J10" s="119">
        <f>IF(males!S14&gt;0,males!S14,"")</f>
        <v>80.361173814898422</v>
      </c>
      <c r="K10" s="118">
        <f>IF(males!S15&gt;0,males!S15,"")</f>
        <v>96.839729119638832</v>
      </c>
      <c r="L10" s="118">
        <f>IF(males!S16&gt;0,males!S16,"")</f>
        <v>127.08803611738149</v>
      </c>
      <c r="M10" s="118">
        <f>IF(males!S17&gt;0,males!S17,"")</f>
        <v>77.426636568848764</v>
      </c>
      <c r="N10" s="118">
        <f>IF(males!S18&gt;0,males!S18,"")</f>
        <v>23.927765237020317</v>
      </c>
      <c r="O10" s="118">
        <f>IF(males!S19&gt;0,males!S19,"")</f>
        <v>107.44920993227991</v>
      </c>
      <c r="P10" s="118">
        <f>IF(males!S20&gt;0,males!S20,"")</f>
        <v>6.5462753950338595</v>
      </c>
      <c r="Q10" s="118">
        <f>IF(males!S21&gt;0,males!S21,"")</f>
        <v>12.866817155756207</v>
      </c>
      <c r="R10" s="118" t="str">
        <f>IF(males!S24&gt;0,males!S24,"")</f>
        <v/>
      </c>
      <c r="S10" s="118" t="str">
        <f>IF(males!S25&gt;0,males!S25,"")</f>
        <v/>
      </c>
      <c r="T10" s="118" t="str">
        <f>IF(males!S28&gt;0,males!S28,"")</f>
        <v/>
      </c>
      <c r="U10" s="118" t="str">
        <f>IF(males!S29&gt;0,males!S29,"")</f>
        <v/>
      </c>
      <c r="V10" s="118" t="str">
        <f>IF(males!S32&gt;0,males!S32,"")</f>
        <v/>
      </c>
      <c r="W10" s="118" t="str">
        <f>IF(males!S33&gt;0,males!S33,"")</f>
        <v/>
      </c>
      <c r="X10" s="118" t="str">
        <f>IF(males!S36&gt;0,males!S36,"")</f>
        <v/>
      </c>
      <c r="Y10" s="118" t="str">
        <f>IF(males!S37&gt;0,males!S37,"")</f>
        <v/>
      </c>
    </row>
    <row r="11" spans="1:25" ht="25.5" x14ac:dyDescent="0.2">
      <c r="A11" s="127" t="str">
        <f>'males_stats (μm)'!A$2</f>
        <v>Echiniscus latruncularis</v>
      </c>
      <c r="B11" s="129" t="str">
        <f>'males_stats (μm)'!B$2</f>
        <v>ZA.502/513/542/544/545/553/555</v>
      </c>
      <c r="C11" s="101">
        <f>males!T1</f>
        <v>10</v>
      </c>
      <c r="D11" s="103">
        <f>IF(males!U3&gt;0,males!U3,"")</f>
        <v>518.30357142857144</v>
      </c>
      <c r="E11" s="118">
        <f>IF(males!U7&gt;0,males!U7,"")</f>
        <v>53.571428571428569</v>
      </c>
      <c r="F11" s="118">
        <f>IF(males!U8&gt;0,males!U8,"")</f>
        <v>18.750000000000004</v>
      </c>
      <c r="G11" s="118">
        <f>IF(males!U9&gt;0,males!U9,"")</f>
        <v>55.803571428571431</v>
      </c>
      <c r="H11" s="118">
        <f>IF(males!U10&gt;0,males!U10,"")</f>
        <v>16.741071428571431</v>
      </c>
      <c r="I11" s="118">
        <f>IF(males!U11&gt;0,males!U11,"")</f>
        <v>105.80357142857144</v>
      </c>
      <c r="J11" s="119">
        <f>IF(males!U14&gt;0,males!U14,"")</f>
        <v>64.732142857142861</v>
      </c>
      <c r="K11" s="118">
        <f>IF(males!U15&gt;0,males!U15,"")</f>
        <v>122.76785714285714</v>
      </c>
      <c r="L11" s="118">
        <f>IF(males!U16&gt;0,males!U16,"")</f>
        <v>125.89285714285714</v>
      </c>
      <c r="M11" s="118">
        <f>IF(males!U17&gt;0,males!U17,"")</f>
        <v>80.580357142857153</v>
      </c>
      <c r="N11" s="118">
        <f>IF(males!U18&gt;0,males!U18,"")</f>
        <v>26.5625</v>
      </c>
      <c r="O11" s="118">
        <f>IF(males!U19&gt;0,males!U19,"")</f>
        <v>93.973214285714292</v>
      </c>
      <c r="P11" s="118">
        <f>IF(males!U20&gt;0,males!U20,"")</f>
        <v>10.267857142857142</v>
      </c>
      <c r="Q11" s="118">
        <f>IF(males!U21&gt;0,males!U21,"")</f>
        <v>11.830357142857144</v>
      </c>
      <c r="R11" s="118">
        <f>IF(males!U24&gt;0,males!U24,"")</f>
        <v>30.133928571428577</v>
      </c>
      <c r="S11" s="118">
        <f>IF(males!U25&gt;0,males!U25,"")</f>
        <v>8.7053571428571441</v>
      </c>
      <c r="T11" s="118">
        <f>IF(males!U28&gt;0,males!U28,"")</f>
        <v>30.133928571428577</v>
      </c>
      <c r="U11" s="118">
        <f>IF(males!U29&gt;0,males!U29,"")</f>
        <v>8.9285714285714288</v>
      </c>
      <c r="V11" s="118">
        <f>IF(males!U32&gt;0,males!U32,"")</f>
        <v>33.482142857142861</v>
      </c>
      <c r="W11" s="118">
        <f>IF(males!U33&gt;0,males!U33,"")</f>
        <v>9.3750000000000018</v>
      </c>
      <c r="X11" s="118" t="str">
        <f>IF(males!U36&gt;0,males!U36,"")</f>
        <v/>
      </c>
      <c r="Y11" s="118" t="str">
        <f>IF(males!U37&gt;0,males!U37,"")</f>
        <v/>
      </c>
    </row>
    <row r="12" spans="1:25" ht="25.5" x14ac:dyDescent="0.2">
      <c r="A12" s="127" t="str">
        <f>'males_stats (μm)'!A$2</f>
        <v>Echiniscus latruncularis</v>
      </c>
      <c r="B12" s="129" t="str">
        <f>'males_stats (μm)'!B$2</f>
        <v>ZA.502/513/542/544/545/553/555</v>
      </c>
      <c r="C12" s="101">
        <f>males!V1</f>
        <v>11</v>
      </c>
      <c r="D12" s="103" t="str">
        <f>IF(males!W3&gt;0,males!W3,"")</f>
        <v/>
      </c>
      <c r="E12" s="118" t="str">
        <f>IF(males!W7&gt;0,males!W7,"")</f>
        <v/>
      </c>
      <c r="F12" s="118" t="str">
        <f>IF(males!W8&gt;0,males!W8,"")</f>
        <v/>
      </c>
      <c r="G12" s="118" t="str">
        <f>IF(males!W9&gt;0,males!W9,"")</f>
        <v/>
      </c>
      <c r="H12" s="118" t="str">
        <f>IF(males!W10&gt;0,males!W10,"")</f>
        <v/>
      </c>
      <c r="I12" s="118" t="str">
        <f>IF(males!W11&gt;0,males!W11,"")</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IF(males!W24&gt;0,males!W24,"")</f>
        <v/>
      </c>
      <c r="S12" s="118" t="str">
        <f>IF(males!W25&gt;0,males!W25,"")</f>
        <v/>
      </c>
      <c r="T12" s="118" t="str">
        <f>IF(males!W28&gt;0,males!W28,"")</f>
        <v/>
      </c>
      <c r="U12" s="118" t="str">
        <f>IF(males!W29&gt;0,males!W29,"")</f>
        <v/>
      </c>
      <c r="V12" s="118" t="str">
        <f>IF(males!W32&gt;0,males!W32,"")</f>
        <v/>
      </c>
      <c r="W12" s="118" t="str">
        <f>IF(males!W33&gt;0,males!W33,"")</f>
        <v/>
      </c>
      <c r="X12" s="118" t="str">
        <f>IF(males!W36&gt;0,males!W36,"")</f>
        <v/>
      </c>
      <c r="Y12" s="118" t="str">
        <f>IF(males!W37&gt;0,males!W37,"")</f>
        <v/>
      </c>
    </row>
    <row r="13" spans="1:25" ht="25.5" x14ac:dyDescent="0.2">
      <c r="A13" s="127" t="str">
        <f>'males_stats (μm)'!A$2</f>
        <v>Echiniscus latruncularis</v>
      </c>
      <c r="B13" s="129" t="str">
        <f>'males_stats (μm)'!B$2</f>
        <v>ZA.502/513/542/544/545/553/555</v>
      </c>
      <c r="C13" s="101">
        <f>males!X1</f>
        <v>12</v>
      </c>
      <c r="D13" s="103" t="str">
        <f>IF(males!Y3&gt;0,males!Y3,"")</f>
        <v/>
      </c>
      <c r="E13" s="118" t="str">
        <f>IF(males!Y7&gt;0,males!Y7,"")</f>
        <v/>
      </c>
      <c r="F13" s="118" t="str">
        <f>IF(males!Y8&gt;0,males!Y8,"")</f>
        <v/>
      </c>
      <c r="G13" s="118" t="str">
        <f>IF(males!Y9&gt;0,males!Y9,"")</f>
        <v/>
      </c>
      <c r="H13" s="118" t="str">
        <f>IF(males!Y10&gt;0,males!Y10,"")</f>
        <v/>
      </c>
      <c r="I13" s="118" t="str">
        <f>IF(males!Y11&gt;0,males!Y11,"")</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IF(males!Y24&gt;0,males!Y24,"")</f>
        <v/>
      </c>
      <c r="S13" s="118" t="str">
        <f>IF(males!Y25&gt;0,males!Y25,"")</f>
        <v/>
      </c>
      <c r="T13" s="118" t="str">
        <f>IF(males!Y28&gt;0,males!Y28,"")</f>
        <v/>
      </c>
      <c r="U13" s="118" t="str">
        <f>IF(males!Y29&gt;0,males!Y29,"")</f>
        <v/>
      </c>
      <c r="V13" s="118" t="str">
        <f>IF(males!Y32&gt;0,males!Y32,"")</f>
        <v/>
      </c>
      <c r="W13" s="118" t="str">
        <f>IF(males!Y33&gt;0,males!Y33,"")</f>
        <v/>
      </c>
      <c r="X13" s="118" t="str">
        <f>IF(males!Y36&gt;0,males!Y36,"")</f>
        <v/>
      </c>
      <c r="Y13" s="118" t="str">
        <f>IF(males!Y37&gt;0,males!Y37,"")</f>
        <v/>
      </c>
    </row>
    <row r="14" spans="1:25" ht="25.5" x14ac:dyDescent="0.2">
      <c r="A14" s="127" t="str">
        <f>'males_stats (μm)'!A$2</f>
        <v>Echiniscus latruncularis</v>
      </c>
      <c r="B14" s="129" t="str">
        <f>'males_stats (μm)'!B$2</f>
        <v>ZA.502/513/542/544/545/553/555</v>
      </c>
      <c r="C14" s="101">
        <f>males!Z1</f>
        <v>13</v>
      </c>
      <c r="D14" s="103" t="str">
        <f>IF(males!AA3&gt;0,males!AA3,"")</f>
        <v/>
      </c>
      <c r="E14" s="118" t="str">
        <f>IF(males!AA7&gt;0,males!AA7,"")</f>
        <v/>
      </c>
      <c r="F14" s="118" t="str">
        <f>IF(males!AA8&gt;0,males!AA8,"")</f>
        <v/>
      </c>
      <c r="G14" s="118" t="str">
        <f>IF(males!AA9&gt;0,males!AA9,"")</f>
        <v/>
      </c>
      <c r="H14" s="118" t="str">
        <f>IF(males!AA10&gt;0,males!AA10,"")</f>
        <v/>
      </c>
      <c r="I14" s="118" t="str">
        <f>IF(males!AA11&gt;0,males!AA11,"")</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IF(males!AA24&gt;0,males!AA24,"")</f>
        <v/>
      </c>
      <c r="S14" s="118" t="str">
        <f>IF(males!AA25&gt;0,males!AA25,"")</f>
        <v/>
      </c>
      <c r="T14" s="118" t="str">
        <f>IF(males!AA28&gt;0,males!AA28,"")</f>
        <v/>
      </c>
      <c r="U14" s="118" t="str">
        <f>IF(males!AA29&gt;0,males!AA29,"")</f>
        <v/>
      </c>
      <c r="V14" s="118" t="str">
        <f>IF(males!AA32&gt;0,males!AA32,"")</f>
        <v/>
      </c>
      <c r="W14" s="118" t="str">
        <f>IF(males!AA33&gt;0,males!AA33,"")</f>
        <v/>
      </c>
      <c r="X14" s="118" t="str">
        <f>IF(males!AA36&gt;0,males!AA36,"")</f>
        <v/>
      </c>
      <c r="Y14" s="118" t="str">
        <f>IF(males!AA37&gt;0,males!AA37,"")</f>
        <v/>
      </c>
    </row>
    <row r="15" spans="1:25" ht="25.5" x14ac:dyDescent="0.2">
      <c r="A15" s="127" t="str">
        <f>'males_stats (μm)'!A$2</f>
        <v>Echiniscus latruncularis</v>
      </c>
      <c r="B15" s="129" t="str">
        <f>'males_stats (μm)'!B$2</f>
        <v>ZA.502/513/542/544/545/553/555</v>
      </c>
      <c r="C15" s="101">
        <f>males!AB1</f>
        <v>14</v>
      </c>
      <c r="D15" s="103" t="str">
        <f>IF(males!AC3&gt;0,males!AC3,"")</f>
        <v/>
      </c>
      <c r="E15" s="118" t="str">
        <f>IF(males!AC7&gt;0,males!AC7,"")</f>
        <v/>
      </c>
      <c r="F15" s="118" t="str">
        <f>IF(males!AC8&gt;0,males!AC8,"")</f>
        <v/>
      </c>
      <c r="G15" s="118" t="str">
        <f>IF(males!AC9&gt;0,males!AC9,"")</f>
        <v/>
      </c>
      <c r="H15" s="118" t="str">
        <f>IF(males!AC10&gt;0,males!AC10,"")</f>
        <v/>
      </c>
      <c r="I15" s="118" t="str">
        <f>IF(males!AC11&gt;0,males!AC11,"")</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IF(males!AC24&gt;0,males!AC24,"")</f>
        <v/>
      </c>
      <c r="S15" s="118" t="str">
        <f>IF(males!AC25&gt;0,males!AC25,"")</f>
        <v/>
      </c>
      <c r="T15" s="118" t="str">
        <f>IF(males!AC28&gt;0,males!AC28,"")</f>
        <v/>
      </c>
      <c r="U15" s="118" t="str">
        <f>IF(males!AC29&gt;0,males!AC29,"")</f>
        <v/>
      </c>
      <c r="V15" s="118" t="str">
        <f>IF(males!AC32&gt;0,males!AC32,"")</f>
        <v/>
      </c>
      <c r="W15" s="118" t="str">
        <f>IF(males!AC33&gt;0,males!AC33,"")</f>
        <v/>
      </c>
      <c r="X15" s="118" t="str">
        <f>IF(males!AC36&gt;0,males!AC36,"")</f>
        <v/>
      </c>
      <c r="Y15" s="118" t="str">
        <f>IF(males!AC37&gt;0,males!AC37,"")</f>
        <v/>
      </c>
    </row>
    <row r="16" spans="1:25" ht="25.5" x14ac:dyDescent="0.2">
      <c r="A16" s="127" t="str">
        <f>'males_stats (μm)'!A$2</f>
        <v>Echiniscus latruncularis</v>
      </c>
      <c r="B16" s="129" t="str">
        <f>'males_stats (μm)'!B$2</f>
        <v>ZA.502/513/542/544/545/553/555</v>
      </c>
      <c r="C16" s="101">
        <f>males!AD1</f>
        <v>15</v>
      </c>
      <c r="D16" s="103" t="str">
        <f>IF(males!AE3&gt;0,males!AE3,"")</f>
        <v/>
      </c>
      <c r="E16" s="118" t="str">
        <f>IF(males!AE7&gt;0,males!AE7,"")</f>
        <v/>
      </c>
      <c r="F16" s="118" t="str">
        <f>IF(males!AE8&gt;0,males!AE8,"")</f>
        <v/>
      </c>
      <c r="G16" s="118" t="str">
        <f>IF(males!AE9&gt;0,males!AE9,"")</f>
        <v/>
      </c>
      <c r="H16" s="118" t="str">
        <f>IF(males!AE10&gt;0,males!AE10,"")</f>
        <v/>
      </c>
      <c r="I16" s="118" t="str">
        <f>IF(males!AE11&gt;0,males!AE11,"")</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IF(males!AE24&gt;0,males!AE24,"")</f>
        <v/>
      </c>
      <c r="S16" s="118" t="str">
        <f>IF(males!AE25&gt;0,males!AE25,"")</f>
        <v/>
      </c>
      <c r="T16" s="118" t="str">
        <f>IF(males!AE28&gt;0,males!AE28,"")</f>
        <v/>
      </c>
      <c r="U16" s="118" t="str">
        <f>IF(males!AE29&gt;0,males!AE29,"")</f>
        <v/>
      </c>
      <c r="V16" s="118" t="str">
        <f>IF(males!AE32&gt;0,males!AE32,"")</f>
        <v/>
      </c>
      <c r="W16" s="118" t="str">
        <f>IF(males!AE33&gt;0,males!AE33,"")</f>
        <v/>
      </c>
      <c r="X16" s="118" t="str">
        <f>IF(males!AE36&gt;0,males!AE36,"")</f>
        <v/>
      </c>
      <c r="Y16" s="118" t="str">
        <f>IF(males!AE37&gt;0,males!AE37,"")</f>
        <v/>
      </c>
    </row>
    <row r="17" spans="1:25" ht="25.5" x14ac:dyDescent="0.2">
      <c r="A17" s="127" t="str">
        <f>'males_stats (μm)'!A$2</f>
        <v>Echiniscus latruncularis</v>
      </c>
      <c r="B17" s="129" t="str">
        <f>'males_stats (μm)'!B$2</f>
        <v>ZA.502/513/542/544/545/553/555</v>
      </c>
      <c r="C17" s="101">
        <f>males!AF1</f>
        <v>16</v>
      </c>
      <c r="D17" s="103" t="str">
        <f>IF(males!AG3&gt;0,males!AG3,"")</f>
        <v/>
      </c>
      <c r="E17" s="118" t="str">
        <f>IF(males!AG7&gt;0,males!AG7,"")</f>
        <v/>
      </c>
      <c r="F17" s="118" t="str">
        <f>IF(males!AG8&gt;0,males!AG8,"")</f>
        <v/>
      </c>
      <c r="G17" s="118" t="str">
        <f>IF(males!AG9&gt;0,males!AG9,"")</f>
        <v/>
      </c>
      <c r="H17" s="118" t="str">
        <f>IF(males!AG10&gt;0,males!AG10,"")</f>
        <v/>
      </c>
      <c r="I17" s="118" t="str">
        <f>IF(males!AG11&gt;0,males!AG11,"")</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IF(males!AG24&gt;0,males!AG24,"")</f>
        <v/>
      </c>
      <c r="S17" s="118" t="str">
        <f>IF(males!AG25&gt;0,males!AG25,"")</f>
        <v/>
      </c>
      <c r="T17" s="118" t="str">
        <f>IF(males!AG28&gt;0,males!AG28,"")</f>
        <v/>
      </c>
      <c r="U17" s="118" t="str">
        <f>IF(males!AG29&gt;0,males!AG29,"")</f>
        <v/>
      </c>
      <c r="V17" s="118" t="str">
        <f>IF(males!AG32&gt;0,males!AG32,"")</f>
        <v/>
      </c>
      <c r="W17" s="118" t="str">
        <f>IF(males!AG33&gt;0,males!AG33,"")</f>
        <v/>
      </c>
      <c r="X17" s="118" t="str">
        <f>IF(males!AG36&gt;0,males!AG36,"")</f>
        <v/>
      </c>
      <c r="Y17" s="118" t="str">
        <f>IF(males!AG37&gt;0,males!AG37,"")</f>
        <v/>
      </c>
    </row>
    <row r="18" spans="1:25" ht="25.5" x14ac:dyDescent="0.2">
      <c r="A18" s="127" t="str">
        <f>'males_stats (μm)'!A$2</f>
        <v>Echiniscus latruncularis</v>
      </c>
      <c r="B18" s="129" t="str">
        <f>'males_stats (μm)'!B$2</f>
        <v>ZA.502/513/542/544/545/553/555</v>
      </c>
      <c r="C18" s="101">
        <f>males!AH1</f>
        <v>17</v>
      </c>
      <c r="D18" s="103" t="str">
        <f>IF(males!AI3&gt;0,males!AI3,"")</f>
        <v/>
      </c>
      <c r="E18" s="118" t="str">
        <f>IF(males!AI7&gt;0,males!AI7,"")</f>
        <v/>
      </c>
      <c r="F18" s="118" t="str">
        <f>IF(males!AI8&gt;0,males!AI8,"")</f>
        <v/>
      </c>
      <c r="G18" s="118" t="str">
        <f>IF(males!AI9&gt;0,males!AI9,"")</f>
        <v/>
      </c>
      <c r="H18" s="118" t="str">
        <f>IF(males!AI10&gt;0,males!AI10,"")</f>
        <v/>
      </c>
      <c r="I18" s="118" t="str">
        <f>IF(males!AI11&gt;0,males!AI11,"")</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IF(males!AI24&gt;0,males!AI24,"")</f>
        <v/>
      </c>
      <c r="S18" s="118" t="str">
        <f>IF(males!AI25&gt;0,males!AI25,"")</f>
        <v/>
      </c>
      <c r="T18" s="118" t="str">
        <f>IF(males!AI28&gt;0,males!AI28,"")</f>
        <v/>
      </c>
      <c r="U18" s="118" t="str">
        <f>IF(males!AI29&gt;0,males!AI29,"")</f>
        <v/>
      </c>
      <c r="V18" s="118" t="str">
        <f>IF(males!AI32&gt;0,males!AI32,"")</f>
        <v/>
      </c>
      <c r="W18" s="118" t="str">
        <f>IF(males!AI33&gt;0,males!AI33,"")</f>
        <v/>
      </c>
      <c r="X18" s="118" t="str">
        <f>IF(males!AI36&gt;0,males!AI36,"")</f>
        <v/>
      </c>
      <c r="Y18" s="118" t="str">
        <f>IF(males!AI37&gt;0,males!AI37,"")</f>
        <v/>
      </c>
    </row>
    <row r="19" spans="1:25" ht="25.5" x14ac:dyDescent="0.2">
      <c r="A19" s="127" t="str">
        <f>'males_stats (μm)'!A$2</f>
        <v>Echiniscus latruncularis</v>
      </c>
      <c r="B19" s="129" t="str">
        <f>'males_stats (μm)'!B$2</f>
        <v>ZA.502/513/542/544/545/553/555</v>
      </c>
      <c r="C19" s="101">
        <f>males!AJ1</f>
        <v>18</v>
      </c>
      <c r="D19" s="103" t="str">
        <f>IF(males!AK3&gt;0,males!AK3,"")</f>
        <v/>
      </c>
      <c r="E19" s="118" t="str">
        <f>IF(males!AK7&gt;0,males!AK7,"")</f>
        <v/>
      </c>
      <c r="F19" s="118" t="str">
        <f>IF(males!AK8&gt;0,males!AK8,"")</f>
        <v/>
      </c>
      <c r="G19" s="118" t="str">
        <f>IF(males!AK9&gt;0,males!AK9,"")</f>
        <v/>
      </c>
      <c r="H19" s="118" t="str">
        <f>IF(males!AK10&gt;0,males!AK10,"")</f>
        <v/>
      </c>
      <c r="I19" s="118" t="str">
        <f>IF(males!AK11&gt;0,males!AK11,"")</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IF(males!AK24&gt;0,males!AK24,"")</f>
        <v/>
      </c>
      <c r="S19" s="118" t="str">
        <f>IF(males!AK25&gt;0,males!AK25,"")</f>
        <v/>
      </c>
      <c r="T19" s="118" t="str">
        <f>IF(males!AK28&gt;0,males!AK28,"")</f>
        <v/>
      </c>
      <c r="U19" s="118" t="str">
        <f>IF(males!AK29&gt;0,males!AK29,"")</f>
        <v/>
      </c>
      <c r="V19" s="118" t="str">
        <f>IF(males!AK32&gt;0,males!AK32,"")</f>
        <v/>
      </c>
      <c r="W19" s="118" t="str">
        <f>IF(males!AK33&gt;0,males!AK33,"")</f>
        <v/>
      </c>
      <c r="X19" s="118" t="str">
        <f>IF(males!AK36&gt;0,males!AK36,"")</f>
        <v/>
      </c>
      <c r="Y19" s="118" t="str">
        <f>IF(males!AK37&gt;0,males!AK37,"")</f>
        <v/>
      </c>
    </row>
    <row r="20" spans="1:25" ht="25.5" x14ac:dyDescent="0.2">
      <c r="A20" s="127" t="str">
        <f>'males_stats (μm)'!A$2</f>
        <v>Echiniscus latruncularis</v>
      </c>
      <c r="B20" s="129" t="str">
        <f>'males_stats (μm)'!B$2</f>
        <v>ZA.502/513/542/544/545/553/555</v>
      </c>
      <c r="C20" s="101">
        <f>males!AL1</f>
        <v>19</v>
      </c>
      <c r="D20" s="103" t="str">
        <f>IF(males!AM3&gt;0,males!AM3,"")</f>
        <v/>
      </c>
      <c r="E20" s="118" t="str">
        <f>IF(males!AM7&gt;0,males!AM7,"")</f>
        <v/>
      </c>
      <c r="F20" s="118" t="str">
        <f>IF(males!AM8&gt;0,males!AM8,"")</f>
        <v/>
      </c>
      <c r="G20" s="118" t="str">
        <f>IF(males!AM9&gt;0,males!AM9,"")</f>
        <v/>
      </c>
      <c r="H20" s="118" t="str">
        <f>IF(males!AM10&gt;0,males!AM10,"")</f>
        <v/>
      </c>
      <c r="I20" s="118" t="str">
        <f>IF(males!AM11&gt;0,males!AM11,"")</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IF(males!AM24&gt;0,males!AM24,"")</f>
        <v/>
      </c>
      <c r="S20" s="118" t="str">
        <f>IF(males!AM25&gt;0,males!AM25,"")</f>
        <v/>
      </c>
      <c r="T20" s="118" t="str">
        <f>IF(males!AM28&gt;0,males!AM28,"")</f>
        <v/>
      </c>
      <c r="U20" s="118" t="str">
        <f>IF(males!AM29&gt;0,males!AM29,"")</f>
        <v/>
      </c>
      <c r="V20" s="118" t="str">
        <f>IF(males!AM32&gt;0,males!AM32,"")</f>
        <v/>
      </c>
      <c r="W20" s="118" t="str">
        <f>IF(males!AM33&gt;0,males!AM33,"")</f>
        <v/>
      </c>
      <c r="X20" s="118" t="str">
        <f>IF(males!AM36&gt;0,males!AM36,"")</f>
        <v/>
      </c>
      <c r="Y20" s="118" t="str">
        <f>IF(males!AM37&gt;0,males!AM37,"")</f>
        <v/>
      </c>
    </row>
    <row r="21" spans="1:25" ht="25.5" x14ac:dyDescent="0.2">
      <c r="A21" s="127" t="str">
        <f>'males_stats (μm)'!A$2</f>
        <v>Echiniscus latruncularis</v>
      </c>
      <c r="B21" s="129" t="str">
        <f>'males_stats (μm)'!B$2</f>
        <v>ZA.502/513/542/544/545/553/555</v>
      </c>
      <c r="C21" s="101">
        <f>males!AN1</f>
        <v>20</v>
      </c>
      <c r="D21" s="103" t="str">
        <f>IF(males!AO3&gt;0,males!AO3,"")</f>
        <v/>
      </c>
      <c r="E21" s="118" t="str">
        <f>IF(males!AO7&gt;0,males!AO7,"")</f>
        <v/>
      </c>
      <c r="F21" s="118" t="str">
        <f>IF(males!AO8&gt;0,males!AO8,"")</f>
        <v/>
      </c>
      <c r="G21" s="118" t="str">
        <f>IF(males!AO9&gt;0,males!AO9,"")</f>
        <v/>
      </c>
      <c r="H21" s="118" t="str">
        <f>IF(males!AO10&gt;0,males!AO10,"")</f>
        <v/>
      </c>
      <c r="I21" s="118" t="str">
        <f>IF(males!AO11&gt;0,males!AO11,"")</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IF(males!AO24&gt;0,males!AO24,"")</f>
        <v/>
      </c>
      <c r="S21" s="118" t="str">
        <f>IF(males!AO25&gt;0,males!AO25,"")</f>
        <v/>
      </c>
      <c r="T21" s="118" t="str">
        <f>IF(males!AO28&gt;0,males!AO28,"")</f>
        <v/>
      </c>
      <c r="U21" s="118" t="str">
        <f>IF(males!AO29&gt;0,males!AO29,"")</f>
        <v/>
      </c>
      <c r="V21" s="118" t="str">
        <f>IF(males!AO32&gt;0,males!AO32,"")</f>
        <v/>
      </c>
      <c r="W21" s="118" t="str">
        <f>IF(males!AO33&gt;0,males!AO33,"")</f>
        <v/>
      </c>
      <c r="X21" s="118" t="str">
        <f>IF(males!AO36&gt;0,males!AO36,"")</f>
        <v/>
      </c>
      <c r="Y21" s="118" t="str">
        <f>IF(males!AO37&gt;0,males!AO37,"")</f>
        <v/>
      </c>
    </row>
    <row r="22" spans="1:25" ht="25.5" x14ac:dyDescent="0.2">
      <c r="A22" s="127" t="str">
        <f>'males_stats (μm)'!A$2</f>
        <v>Echiniscus latruncularis</v>
      </c>
      <c r="B22" s="129" t="str">
        <f>'males_stats (μm)'!B$2</f>
        <v>ZA.502/513/542/544/545/553/555</v>
      </c>
      <c r="C22" s="101">
        <f>males!AP1</f>
        <v>21</v>
      </c>
      <c r="D22" s="103" t="str">
        <f>IF(males!AQ3&gt;0,males!AQ3,"")</f>
        <v/>
      </c>
      <c r="E22" s="118" t="str">
        <f>IF(males!AQ7&gt;0,males!AQ7,"")</f>
        <v/>
      </c>
      <c r="F22" s="118" t="str">
        <f>IF(males!AQ8&gt;0,males!AQ8,"")</f>
        <v/>
      </c>
      <c r="G22" s="118" t="str">
        <f>IF(males!AQ9&gt;0,males!AQ9,"")</f>
        <v/>
      </c>
      <c r="H22" s="118" t="str">
        <f>IF(males!AQ10&gt;0,males!AQ10,"")</f>
        <v/>
      </c>
      <c r="I22" s="118" t="str">
        <f>IF(males!AQ11&gt;0,males!AQ11,"")</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IF(males!AQ24&gt;0,males!AQ24,"")</f>
        <v/>
      </c>
      <c r="S22" s="118" t="str">
        <f>IF(males!AQ25&gt;0,males!AQ25,"")</f>
        <v/>
      </c>
      <c r="T22" s="118" t="str">
        <f>IF(males!AQ28&gt;0,males!AQ28,"")</f>
        <v/>
      </c>
      <c r="U22" s="118" t="str">
        <f>IF(males!AQ29&gt;0,males!AQ29,"")</f>
        <v/>
      </c>
      <c r="V22" s="118" t="str">
        <f>IF(males!AQ32&gt;0,males!AQ32,"")</f>
        <v/>
      </c>
      <c r="W22" s="118" t="str">
        <f>IF(males!AQ33&gt;0,males!AQ33,"")</f>
        <v/>
      </c>
      <c r="X22" s="118" t="str">
        <f>IF(males!AQ36&gt;0,males!AQ36,"")</f>
        <v/>
      </c>
      <c r="Y22" s="118" t="str">
        <f>IF(males!AQ37&gt;0,males!AQ37,"")</f>
        <v/>
      </c>
    </row>
    <row r="23" spans="1:25" ht="25.5" x14ac:dyDescent="0.2">
      <c r="A23" s="127" t="str">
        <f>'males_stats (μm)'!A$2</f>
        <v>Echiniscus latruncularis</v>
      </c>
      <c r="B23" s="129" t="str">
        <f>'males_stats (μm)'!B$2</f>
        <v>ZA.502/513/542/544/545/553/555</v>
      </c>
      <c r="C23" s="101">
        <f>males!AR1</f>
        <v>22</v>
      </c>
      <c r="D23" s="103" t="str">
        <f>IF(males!AS3&gt;0,males!AS3,"")</f>
        <v/>
      </c>
      <c r="E23" s="118" t="str">
        <f>IF(males!AS7&gt;0,males!AS7,"")</f>
        <v/>
      </c>
      <c r="F23" s="118" t="str">
        <f>IF(males!AS8&gt;0,males!AS8,"")</f>
        <v/>
      </c>
      <c r="G23" s="118" t="str">
        <f>IF(males!AS9&gt;0,males!AS9,"")</f>
        <v/>
      </c>
      <c r="H23" s="118" t="str">
        <f>IF(males!AS10&gt;0,males!AS10,"")</f>
        <v/>
      </c>
      <c r="I23" s="118" t="str">
        <f>IF(males!AS11&gt;0,males!AS11,"")</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IF(males!AS24&gt;0,males!AS24,"")</f>
        <v/>
      </c>
      <c r="S23" s="118" t="str">
        <f>IF(males!AS25&gt;0,males!AS25,"")</f>
        <v/>
      </c>
      <c r="T23" s="118" t="str">
        <f>IF(males!AS28&gt;0,males!AS28,"")</f>
        <v/>
      </c>
      <c r="U23" s="118" t="str">
        <f>IF(males!AS29&gt;0,males!AS29,"")</f>
        <v/>
      </c>
      <c r="V23" s="118" t="str">
        <f>IF(males!AS32&gt;0,males!AS32,"")</f>
        <v/>
      </c>
      <c r="W23" s="118" t="str">
        <f>IF(males!AS33&gt;0,males!AS33,"")</f>
        <v/>
      </c>
      <c r="X23" s="118" t="str">
        <f>IF(males!AS36&gt;0,males!AS36,"")</f>
        <v/>
      </c>
      <c r="Y23" s="118" t="str">
        <f>IF(males!AS37&gt;0,males!AS37,"")</f>
        <v/>
      </c>
    </row>
    <row r="24" spans="1:25" ht="25.5" x14ac:dyDescent="0.2">
      <c r="A24" s="127" t="str">
        <f>'males_stats (μm)'!A$2</f>
        <v>Echiniscus latruncularis</v>
      </c>
      <c r="B24" s="129" t="str">
        <f>'males_stats (μm)'!B$2</f>
        <v>ZA.502/513/542/544/545/553/555</v>
      </c>
      <c r="C24" s="101">
        <f>males!AT1</f>
        <v>23</v>
      </c>
      <c r="D24" s="103" t="str">
        <f>IF(males!AU3&gt;0,males!AU3,"")</f>
        <v/>
      </c>
      <c r="E24" s="118" t="str">
        <f>IF(males!AU7&gt;0,males!AU7,"")</f>
        <v/>
      </c>
      <c r="F24" s="118" t="str">
        <f>IF(males!AU8&gt;0,males!AU8,"")</f>
        <v/>
      </c>
      <c r="G24" s="118" t="str">
        <f>IF(males!AU9&gt;0,males!AU9,"")</f>
        <v/>
      </c>
      <c r="H24" s="118" t="str">
        <f>IF(males!AU10&gt;0,males!AU10,"")</f>
        <v/>
      </c>
      <c r="I24" s="118" t="str">
        <f>IF(males!AU11&gt;0,males!AU11,"")</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IF(males!AU24&gt;0,males!AU24,"")</f>
        <v/>
      </c>
      <c r="S24" s="118" t="str">
        <f>IF(males!AU25&gt;0,males!AU25,"")</f>
        <v/>
      </c>
      <c r="T24" s="118" t="str">
        <f>IF(males!AU28&gt;0,males!AU28,"")</f>
        <v/>
      </c>
      <c r="U24" s="118" t="str">
        <f>IF(males!AU29&gt;0,males!AU29,"")</f>
        <v/>
      </c>
      <c r="V24" s="118" t="str">
        <f>IF(males!AU32&gt;0,males!AU32,"")</f>
        <v/>
      </c>
      <c r="W24" s="118" t="str">
        <f>IF(males!AU33&gt;0,males!AU33,"")</f>
        <v/>
      </c>
      <c r="X24" s="118" t="str">
        <f>IF(males!AU36&gt;0,males!AU36,"")</f>
        <v/>
      </c>
      <c r="Y24" s="118" t="str">
        <f>IF(males!AU37&gt;0,males!AU37,"")</f>
        <v/>
      </c>
    </row>
    <row r="25" spans="1:25" ht="25.5" x14ac:dyDescent="0.2">
      <c r="A25" s="127" t="str">
        <f>'males_stats (μm)'!A$2</f>
        <v>Echiniscus latruncularis</v>
      </c>
      <c r="B25" s="129" t="str">
        <f>'males_stats (μm)'!B$2</f>
        <v>ZA.502/513/542/544/545/553/555</v>
      </c>
      <c r="C25" s="101">
        <f>males!AV1</f>
        <v>24</v>
      </c>
      <c r="D25" s="103" t="str">
        <f>IF(males!AW3&gt;0,males!AW3,"")</f>
        <v/>
      </c>
      <c r="E25" s="118" t="str">
        <f>IF(males!AW7&gt;0,males!AW7,"")</f>
        <v/>
      </c>
      <c r="F25" s="118" t="str">
        <f>IF(males!AW8&gt;0,males!AW8,"")</f>
        <v/>
      </c>
      <c r="G25" s="118" t="str">
        <f>IF(males!AW9&gt;0,males!AW9,"")</f>
        <v/>
      </c>
      <c r="H25" s="118" t="str">
        <f>IF(males!AW10&gt;0,males!AW10,"")</f>
        <v/>
      </c>
      <c r="I25" s="118" t="str">
        <f>IF(males!AW11&gt;0,males!AW11,"")</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IF(males!AW24&gt;0,males!AW24,"")</f>
        <v/>
      </c>
      <c r="S25" s="118" t="str">
        <f>IF(males!AW25&gt;0,males!AW25,"")</f>
        <v/>
      </c>
      <c r="T25" s="118" t="str">
        <f>IF(males!AW28&gt;0,males!AW28,"")</f>
        <v/>
      </c>
      <c r="U25" s="118" t="str">
        <f>IF(males!AW29&gt;0,males!AW29,"")</f>
        <v/>
      </c>
      <c r="V25" s="118" t="str">
        <f>IF(males!AW32&gt;0,males!AW32,"")</f>
        <v/>
      </c>
      <c r="W25" s="118" t="str">
        <f>IF(males!AW33&gt;0,males!AW33,"")</f>
        <v/>
      </c>
      <c r="X25" s="118" t="str">
        <f>IF(males!AW36&gt;0,males!AW36,"")</f>
        <v/>
      </c>
      <c r="Y25" s="118" t="str">
        <f>IF(males!AW37&gt;0,males!AW37,"")</f>
        <v/>
      </c>
    </row>
    <row r="26" spans="1:25" ht="25.5" x14ac:dyDescent="0.2">
      <c r="A26" s="127" t="str">
        <f>'males_stats (μm)'!A$2</f>
        <v>Echiniscus latruncularis</v>
      </c>
      <c r="B26" s="129" t="str">
        <f>'males_stats (μm)'!B$2</f>
        <v>ZA.502/513/542/544/545/553/555</v>
      </c>
      <c r="C26" s="101">
        <f>males!AX1</f>
        <v>25</v>
      </c>
      <c r="D26" s="103" t="str">
        <f>IF(males!AY3&gt;0,males!AY3,"")</f>
        <v/>
      </c>
      <c r="E26" s="118" t="str">
        <f>IF(males!AY7&gt;0,males!AY7,"")</f>
        <v/>
      </c>
      <c r="F26" s="118" t="str">
        <f>IF(males!AY8&gt;0,males!AY8,"")</f>
        <v/>
      </c>
      <c r="G26" s="118" t="str">
        <f>IF(males!AY9&gt;0,males!AY9,"")</f>
        <v/>
      </c>
      <c r="H26" s="118" t="str">
        <f>IF(males!AY10&gt;0,males!AY10,"")</f>
        <v/>
      </c>
      <c r="I26" s="118" t="str">
        <f>IF(males!AY11&gt;0,males!AY11,"")</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IF(males!AY24&gt;0,males!AY24,"")</f>
        <v/>
      </c>
      <c r="S26" s="118" t="str">
        <f>IF(males!AY25&gt;0,males!AY25,"")</f>
        <v/>
      </c>
      <c r="T26" s="118" t="str">
        <f>IF(males!AY28&gt;0,males!AY28,"")</f>
        <v/>
      </c>
      <c r="U26" s="118" t="str">
        <f>IF(males!AY29&gt;0,males!AY29,"")</f>
        <v/>
      </c>
      <c r="V26" s="118" t="str">
        <f>IF(males!AY32&gt;0,males!AY32,"")</f>
        <v/>
      </c>
      <c r="W26" s="118" t="str">
        <f>IF(males!AY33&gt;0,males!AY33,"")</f>
        <v/>
      </c>
      <c r="X26" s="118" t="str">
        <f>IF(males!AY36&gt;0,males!AY36,"")</f>
        <v/>
      </c>
      <c r="Y26" s="118" t="str">
        <f>IF(males!AY37&gt;0,males!AY37,"")</f>
        <v/>
      </c>
    </row>
    <row r="27" spans="1:25" ht="25.5" x14ac:dyDescent="0.2">
      <c r="A27" s="127" t="str">
        <f>'males_stats (μm)'!A$2</f>
        <v>Echiniscus latruncularis</v>
      </c>
      <c r="B27" s="129" t="str">
        <f>'males_stats (μm)'!B$2</f>
        <v>ZA.502/513/542/544/545/553/555</v>
      </c>
      <c r="C27" s="101">
        <f>males!AZ1</f>
        <v>26</v>
      </c>
      <c r="D27" s="103" t="str">
        <f>IF(males!BA3&gt;0,males!BA3,"")</f>
        <v/>
      </c>
      <c r="E27" s="118" t="str">
        <f>IF(males!BA7&gt;0,males!BA7,"")</f>
        <v/>
      </c>
      <c r="F27" s="118" t="str">
        <f>IF(males!BA8&gt;0,males!BA8,"")</f>
        <v/>
      </c>
      <c r="G27" s="118" t="str">
        <f>IF(males!BA9&gt;0,males!BA9,"")</f>
        <v/>
      </c>
      <c r="H27" s="118" t="str">
        <f>IF(males!BA10&gt;0,males!BA10,"")</f>
        <v/>
      </c>
      <c r="I27" s="118" t="str">
        <f>IF(males!BA11&gt;0,males!BA11,"")</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IF(males!BA24&gt;0,males!BA24,"")</f>
        <v/>
      </c>
      <c r="S27" s="118" t="str">
        <f>IF(males!BA25&gt;0,males!BA25,"")</f>
        <v/>
      </c>
      <c r="T27" s="118" t="str">
        <f>IF(males!BA28&gt;0,males!BA28,"")</f>
        <v/>
      </c>
      <c r="U27" s="118" t="str">
        <f>IF(males!BA29&gt;0,males!BA29,"")</f>
        <v/>
      </c>
      <c r="V27" s="118" t="str">
        <f>IF(males!BA32&gt;0,males!BA32,"")</f>
        <v/>
      </c>
      <c r="W27" s="118" t="str">
        <f>IF(males!BA33&gt;0,males!BA33,"")</f>
        <v/>
      </c>
      <c r="X27" s="118" t="str">
        <f>IF(males!BA36&gt;0,males!BA36,"")</f>
        <v/>
      </c>
      <c r="Y27" s="118" t="str">
        <f>IF(males!BA37&gt;0,males!BA37,"")</f>
        <v/>
      </c>
    </row>
    <row r="28" spans="1:25" ht="25.5" x14ac:dyDescent="0.2">
      <c r="A28" s="127" t="str">
        <f>'males_stats (μm)'!A$2</f>
        <v>Echiniscus latruncularis</v>
      </c>
      <c r="B28" s="129" t="str">
        <f>'males_stats (μm)'!B$2</f>
        <v>ZA.502/513/542/544/545/553/555</v>
      </c>
      <c r="C28" s="101">
        <f>males!BB1</f>
        <v>27</v>
      </c>
      <c r="D28" s="103" t="str">
        <f>IF(males!BC3&gt;0,males!BC3,"")</f>
        <v/>
      </c>
      <c r="E28" s="118" t="str">
        <f>IF(males!BC7&gt;0,males!BC7,"")</f>
        <v/>
      </c>
      <c r="F28" s="118" t="str">
        <f>IF(males!BC8&gt;0,males!BC8,"")</f>
        <v/>
      </c>
      <c r="G28" s="118" t="str">
        <f>IF(males!BC9&gt;0,males!BC9,"")</f>
        <v/>
      </c>
      <c r="H28" s="118" t="str">
        <f>IF(males!BC10&gt;0,males!BC10,"")</f>
        <v/>
      </c>
      <c r="I28" s="118" t="str">
        <f>IF(males!BC11&gt;0,males!BC11,"")</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IF(males!BC24&gt;0,males!BC24,"")</f>
        <v/>
      </c>
      <c r="S28" s="118" t="str">
        <f>IF(males!BC25&gt;0,males!BC25,"")</f>
        <v/>
      </c>
      <c r="T28" s="118" t="str">
        <f>IF(males!BC28&gt;0,males!BC28,"")</f>
        <v/>
      </c>
      <c r="U28" s="118" t="str">
        <f>IF(males!BC29&gt;0,males!BC29,"")</f>
        <v/>
      </c>
      <c r="V28" s="118" t="str">
        <f>IF(males!BC32&gt;0,males!BC32,"")</f>
        <v/>
      </c>
      <c r="W28" s="118" t="str">
        <f>IF(males!BC33&gt;0,males!BC33,"")</f>
        <v/>
      </c>
      <c r="X28" s="118" t="str">
        <f>IF(males!BC36&gt;0,males!BC36,"")</f>
        <v/>
      </c>
      <c r="Y28" s="118" t="str">
        <f>IF(males!BC37&gt;0,males!BC37,"")</f>
        <v/>
      </c>
    </row>
    <row r="29" spans="1:25" ht="25.5" x14ac:dyDescent="0.2">
      <c r="A29" s="127" t="str">
        <f>'males_stats (μm)'!A$2</f>
        <v>Echiniscus latruncularis</v>
      </c>
      <c r="B29" s="129" t="str">
        <f>'males_stats (μm)'!B$2</f>
        <v>ZA.502/513/542/544/545/553/555</v>
      </c>
      <c r="C29" s="101">
        <f>males!BD1</f>
        <v>28</v>
      </c>
      <c r="D29" s="103" t="str">
        <f>IF(males!BE3&gt;0,males!BE3,"")</f>
        <v/>
      </c>
      <c r="E29" s="118" t="str">
        <f>IF(males!BE7&gt;0,males!BE7,"")</f>
        <v/>
      </c>
      <c r="F29" s="118" t="str">
        <f>IF(males!BE8&gt;0,males!BE8,"")</f>
        <v/>
      </c>
      <c r="G29" s="118" t="str">
        <f>IF(males!BE9&gt;0,males!BE9,"")</f>
        <v/>
      </c>
      <c r="H29" s="118" t="str">
        <f>IF(males!BE10&gt;0,males!BE10,"")</f>
        <v/>
      </c>
      <c r="I29" s="118" t="str">
        <f>IF(males!BE11&gt;0,males!BE11,"")</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IF(males!BE24&gt;0,males!BE24,"")</f>
        <v/>
      </c>
      <c r="S29" s="118" t="str">
        <f>IF(males!BE25&gt;0,males!BE25,"")</f>
        <v/>
      </c>
      <c r="T29" s="118" t="str">
        <f>IF(males!BE28&gt;0,males!BE28,"")</f>
        <v/>
      </c>
      <c r="U29" s="118" t="str">
        <f>IF(males!BE29&gt;0,males!BE29,"")</f>
        <v/>
      </c>
      <c r="V29" s="118" t="str">
        <f>IF(males!BE32&gt;0,males!BE32,"")</f>
        <v/>
      </c>
      <c r="W29" s="118" t="str">
        <f>IF(males!BE33&gt;0,males!BE33,"")</f>
        <v/>
      </c>
      <c r="X29" s="118" t="str">
        <f>IF(males!BE36&gt;0,males!BE36,"")</f>
        <v/>
      </c>
      <c r="Y29" s="118" t="str">
        <f>IF(males!BE37&gt;0,males!BE37,"")</f>
        <v/>
      </c>
    </row>
    <row r="30" spans="1:25" ht="25.5" x14ac:dyDescent="0.2">
      <c r="A30" s="127" t="str">
        <f>'males_stats (μm)'!A$2</f>
        <v>Echiniscus latruncularis</v>
      </c>
      <c r="B30" s="129" t="str">
        <f>'males_stats (μm)'!B$2</f>
        <v>ZA.502/513/542/544/545/553/555</v>
      </c>
      <c r="C30" s="101">
        <f>males!BF1</f>
        <v>29</v>
      </c>
      <c r="D30" s="103" t="str">
        <f>IF(males!BG3&gt;0,males!BG3,"")</f>
        <v/>
      </c>
      <c r="E30" s="118" t="str">
        <f>IF(males!BG7&gt;0,males!BG7,"")</f>
        <v/>
      </c>
      <c r="F30" s="118" t="str">
        <f>IF(males!BG8&gt;0,males!BG8,"")</f>
        <v/>
      </c>
      <c r="G30" s="118" t="str">
        <f>IF(males!BG9&gt;0,males!BG9,"")</f>
        <v/>
      </c>
      <c r="H30" s="118" t="str">
        <f>IF(males!BG10&gt;0,males!BG10,"")</f>
        <v/>
      </c>
      <c r="I30" s="118" t="str">
        <f>IF(males!BG11&gt;0,males!BG11,"")</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IF(males!BG24&gt;0,males!BG24,"")</f>
        <v/>
      </c>
      <c r="S30" s="118" t="str">
        <f>IF(males!BG25&gt;0,males!BG25,"")</f>
        <v/>
      </c>
      <c r="T30" s="118" t="str">
        <f>IF(males!BG28&gt;0,males!BG28,"")</f>
        <v/>
      </c>
      <c r="U30" s="118" t="str">
        <f>IF(males!BG29&gt;0,males!BG29,"")</f>
        <v/>
      </c>
      <c r="V30" s="118" t="str">
        <f>IF(males!BG32&gt;0,males!BG32,"")</f>
        <v/>
      </c>
      <c r="W30" s="118" t="str">
        <f>IF(males!BG33&gt;0,males!BG33,"")</f>
        <v/>
      </c>
      <c r="X30" s="118" t="str">
        <f>IF(males!BG36&gt;0,males!BG36,"")</f>
        <v/>
      </c>
      <c r="Y30" s="118" t="str">
        <f>IF(males!BG37&gt;0,males!BG37,"")</f>
        <v/>
      </c>
    </row>
    <row r="31" spans="1:25" ht="25.5" x14ac:dyDescent="0.2">
      <c r="A31" s="127" t="str">
        <f>'males_stats (μm)'!A$2</f>
        <v>Echiniscus latruncularis</v>
      </c>
      <c r="B31" s="129" t="str">
        <f>'males_stats (μm)'!B$2</f>
        <v>ZA.502/513/542/544/545/553/555</v>
      </c>
      <c r="C31" s="101">
        <f>males!BH1</f>
        <v>30</v>
      </c>
      <c r="D31" s="103" t="str">
        <f>IF(males!BI3&gt;0,males!BI3,"")</f>
        <v/>
      </c>
      <c r="E31" s="118" t="str">
        <f>IF(males!BI7&gt;0,males!BI7,"")</f>
        <v/>
      </c>
      <c r="F31" s="118" t="str">
        <f>IF(males!BI8&gt;0,males!BI8,"")</f>
        <v/>
      </c>
      <c r="G31" s="118" t="str">
        <f>IF(males!BI9&gt;0,males!BI9,"")</f>
        <v/>
      </c>
      <c r="H31" s="118" t="str">
        <f>IF(males!BI10&gt;0,males!BI10,"")</f>
        <v/>
      </c>
      <c r="I31" s="118" t="str">
        <f>IF(males!BI11&gt;0,males!BI11,"")</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IF(males!BI24&gt;0,males!BI24,"")</f>
        <v/>
      </c>
      <c r="S31" s="118" t="str">
        <f>IF(males!BI25&gt;0,males!BI25,"")</f>
        <v/>
      </c>
      <c r="T31" s="118" t="str">
        <f>IF(males!BI28&gt;0,males!BI28,"")</f>
        <v/>
      </c>
      <c r="U31" s="118" t="str">
        <f>IF(males!BI29&gt;0,males!BI29,"")</f>
        <v/>
      </c>
      <c r="V31" s="118" t="str">
        <f>IF(males!BI32&gt;0,males!BI32,"")</f>
        <v/>
      </c>
      <c r="W31" s="118" t="str">
        <f>IF(males!BI33&gt;0,males!BI33,"")</f>
        <v/>
      </c>
      <c r="X31" s="118" t="str">
        <f>IF(males!BI36&gt;0,males!BI36,"")</f>
        <v/>
      </c>
      <c r="Y31" s="118" t="str">
        <f>IF(males!BI37&gt;0,males!BI37,"")</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U1" sqref="U1:U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latruncularis</v>
      </c>
      <c r="B2" s="128" t="str">
        <f>'general info'!D3</f>
        <v>ZA.502/513/542/544/545/553/555</v>
      </c>
      <c r="C2" s="101">
        <f>juveniles!B1</f>
        <v>1</v>
      </c>
      <c r="D2" s="102">
        <f>IF(juveniles!B3&gt;0,juveniles!B3,"")</f>
        <v>140</v>
      </c>
      <c r="E2" s="107">
        <f>IF(juveniles!B4&gt;0,juveniles!B4,"")</f>
        <v>31.2</v>
      </c>
      <c r="F2" s="107" t="str">
        <f>IF(juveniles!B6&gt;0,juveniles!B6,"")</f>
        <v/>
      </c>
      <c r="G2" s="107">
        <f>IF(juveniles!B7&gt;0,juveniles!B7,"")</f>
        <v>5.4</v>
      </c>
      <c r="H2" s="107" t="str">
        <f>IF(juveniles!B8&gt;0,juveniles!B8,"")</f>
        <v/>
      </c>
      <c r="I2" s="107">
        <f>IF(juveniles!B9&gt;0,juveniles!B9,"")</f>
        <v>8.5</v>
      </c>
      <c r="J2" s="107" t="str">
        <f>IF(juveniles!B10&gt;0,juveniles!B10,"")</f>
        <v/>
      </c>
      <c r="K2" s="108" t="str">
        <f>IF(juveniles!B11&gt;0,juveniles!B11,"")</f>
        <v/>
      </c>
      <c r="L2" s="110" t="str">
        <f>IF(juveniles!B13&gt;0,juveniles!B13,"")</f>
        <v/>
      </c>
      <c r="M2" s="107">
        <f>IF(juveniles!B14&gt;0,juveniles!B14,"")</f>
        <v>21.9</v>
      </c>
      <c r="N2" s="107" t="str">
        <f>IF(juveniles!B15&gt;0,juveniles!B15,"")</f>
        <v/>
      </c>
      <c r="O2" s="107" t="str">
        <f>IF(juveniles!B16&gt;0,juveniles!B16,"")</f>
        <v/>
      </c>
      <c r="P2" s="107">
        <f>IF(juveniles!B17&gt;0,juveniles!B17,"")</f>
        <v>7.6</v>
      </c>
      <c r="Q2" s="107">
        <f>IF(juveniles!B18&gt;0,juveniles!B18,"")</f>
        <v>25</v>
      </c>
      <c r="R2" s="107" t="str">
        <f>IF(juveniles!B19&gt;0,juveniles!B19,"")</f>
        <v/>
      </c>
      <c r="S2" s="107">
        <f>IF(juveniles!B20&gt;0,juveniles!B20,"")</f>
        <v>2.8</v>
      </c>
      <c r="T2" s="107" t="str">
        <f>IF(juveniles!B21&gt;0,juveniles!B21,"")</f>
        <v/>
      </c>
      <c r="U2" s="107">
        <f>IF(juveniles!B23&gt;0,juveniles!B23,"")</f>
        <v>9.1</v>
      </c>
      <c r="V2" s="107">
        <f>IF(juveniles!B24&gt;0,juveniles!B24,"")</f>
        <v>2.1</v>
      </c>
      <c r="W2" s="108">
        <f>IF(juveniles!B25&gt;0,juveniles!B25,"")</f>
        <v>0.23076923076923078</v>
      </c>
      <c r="X2" s="107">
        <f>IF(juveniles!B27&gt;0,juveniles!B27,"")</f>
        <v>8.6999999999999993</v>
      </c>
      <c r="Y2" s="107">
        <f>IF(juveniles!B28&gt;0,juveniles!B28,"")</f>
        <v>2.2999999999999998</v>
      </c>
      <c r="Z2" s="108">
        <f>IF(juveniles!B29&gt;0,juveniles!B29,"")</f>
        <v>0.26436781609195403</v>
      </c>
      <c r="AA2" s="107">
        <f>IF(juveniles!B31&gt;0,juveniles!B31,"")</f>
        <v>8.8000000000000007</v>
      </c>
      <c r="AB2" s="111">
        <f>IF(juveniles!B32&gt;0,juveniles!B32,"")</f>
        <v>2.2000000000000002</v>
      </c>
      <c r="AC2" s="112">
        <f>IF(juveniles!B33&gt;0,juveniles!B33,"")</f>
        <v>0.25</v>
      </c>
      <c r="AD2" s="111" t="str">
        <f>IF(juveniles!B35&gt;0,juveniles!B35,"")</f>
        <v/>
      </c>
      <c r="AE2" s="111" t="str">
        <f>IF(juveniles!B36&gt;0,juveniles!B36,"")</f>
        <v/>
      </c>
      <c r="AF2" s="112" t="str">
        <f>IF(juveniles!B37&gt;0,juveniles!B37,"")</f>
        <v/>
      </c>
    </row>
    <row r="3" spans="1:32" ht="25.5" x14ac:dyDescent="0.2">
      <c r="A3" s="63" t="str">
        <f t="shared" ref="A3:B19" si="0">A$2</f>
        <v>Echiniscus latruncularis</v>
      </c>
      <c r="B3" s="79" t="str">
        <f>B$2</f>
        <v>ZA.502/513/542/544/545/553/555</v>
      </c>
      <c r="C3" s="101">
        <f>juveniles!D1</f>
        <v>2</v>
      </c>
      <c r="D3" s="102">
        <f>IF(juveniles!D3&gt;0,juveniles!D3,"")</f>
        <v>177.8</v>
      </c>
      <c r="E3" s="113">
        <f>IF(juveniles!D4&gt;0,juveniles!D4,"")</f>
        <v>32.299999999999997</v>
      </c>
      <c r="F3" s="113">
        <f>IF(juveniles!D6&gt;0,juveniles!D6,"")</f>
        <v>10.6</v>
      </c>
      <c r="G3" s="113">
        <f>IF(juveniles!D7&gt;0,juveniles!D7,"")</f>
        <v>6.4</v>
      </c>
      <c r="H3" s="113">
        <f>IF(juveniles!D8&gt;0,juveniles!D8,"")</f>
        <v>11</v>
      </c>
      <c r="I3" s="113">
        <f>IF(juveniles!D9&gt;0,juveniles!D9,"")</f>
        <v>5.4</v>
      </c>
      <c r="J3" s="113">
        <f>IF(juveniles!D10&gt;0,juveniles!D10,"")</f>
        <v>29.5</v>
      </c>
      <c r="K3" s="112">
        <f>IF(juveniles!D11&gt;0,juveniles!D11,"")</f>
        <v>0.16591676040494938</v>
      </c>
      <c r="L3" s="115">
        <f>IF(juveniles!D13&gt;0,juveniles!D13,"")</f>
        <v>13.8</v>
      </c>
      <c r="M3" s="113">
        <f>IF(juveniles!D14&gt;0,juveniles!D14,"")</f>
        <v>29.6</v>
      </c>
      <c r="N3" s="113">
        <f>IF(juveniles!D15&gt;0,juveniles!D15,"")</f>
        <v>37.799999999999997</v>
      </c>
      <c r="O3" s="113">
        <f>IF(juveniles!D16&gt;0,juveniles!D16,"")</f>
        <v>21</v>
      </c>
      <c r="P3" s="113">
        <f>IF(juveniles!D17&gt;0,juveniles!D17,"")</f>
        <v>7.5</v>
      </c>
      <c r="Q3" s="113">
        <f>IF(juveniles!D18&gt;0,juveniles!D18,"")</f>
        <v>21.6</v>
      </c>
      <c r="R3" s="113">
        <f>IF(juveniles!D19&gt;0,juveniles!D19,"")</f>
        <v>3</v>
      </c>
      <c r="S3" s="113">
        <f>IF(juveniles!D20&gt;0,juveniles!D20,"")</f>
        <v>2.9</v>
      </c>
      <c r="T3" s="113" t="str">
        <f>IF(juveniles!D21&gt;0,juveniles!D21,"")</f>
        <v/>
      </c>
      <c r="U3" s="113">
        <f>IF(juveniles!D23&gt;0,juveniles!D23,"")</f>
        <v>9.9</v>
      </c>
      <c r="V3" s="113">
        <f>IF(juveniles!D24&gt;0,juveniles!D24,"")</f>
        <v>2.2000000000000002</v>
      </c>
      <c r="W3" s="112">
        <f>IF(juveniles!D25&gt;0,juveniles!D25,"")</f>
        <v>0.22222222222222224</v>
      </c>
      <c r="X3" s="113" t="str">
        <f>IF(juveniles!D27&gt;0,juveniles!D27,"")</f>
        <v/>
      </c>
      <c r="Y3" s="113" t="str">
        <f>IF(juveniles!D28&gt;0,juveniles!D28,"")</f>
        <v/>
      </c>
      <c r="Z3" s="112" t="str">
        <f>IF(juveniles!D29&gt;0,juveniles!D29,"")</f>
        <v/>
      </c>
      <c r="AA3" s="113" t="str">
        <f>IF(juveniles!D31&gt;0,juveniles!D31,"")</f>
        <v/>
      </c>
      <c r="AB3" s="111" t="str">
        <f>IF(juveniles!D32&gt;0,juveniles!D32,"")</f>
        <v/>
      </c>
      <c r="AC3" s="112" t="str">
        <f>IF(juveniles!D33&gt;0,juveniles!D33,"")</f>
        <v/>
      </c>
      <c r="AD3" s="111">
        <f>IF(juveniles!D35&gt;0,juveniles!D35,"")</f>
        <v>11.3</v>
      </c>
      <c r="AE3" s="111">
        <f>IF(juveniles!D36&gt;0,juveniles!D36,"")</f>
        <v>2.6</v>
      </c>
      <c r="AF3" s="112">
        <f>IF(juveniles!D37&gt;0,juveniles!D37,"")</f>
        <v>0.23008849557522124</v>
      </c>
    </row>
    <row r="4" spans="1:32" ht="25.5" x14ac:dyDescent="0.2">
      <c r="A4" s="63" t="str">
        <f t="shared" si="0"/>
        <v>Echiniscus latruncularis</v>
      </c>
      <c r="B4" s="79" t="str">
        <f t="shared" si="0"/>
        <v>ZA.502/513/542/544/545/553/555</v>
      </c>
      <c r="C4" s="101">
        <f>juveniles!F1</f>
        <v>3</v>
      </c>
      <c r="D4" s="102">
        <f>IF(juveniles!F3&gt;0,juveniles!F3,"")</f>
        <v>180.7</v>
      </c>
      <c r="E4" s="113">
        <f>IF(juveniles!F4&gt;0,juveniles!F4,"")</f>
        <v>35.1</v>
      </c>
      <c r="F4" s="113">
        <f>IF(juveniles!F6&gt;0,juveniles!F6,"")</f>
        <v>11</v>
      </c>
      <c r="G4" s="113">
        <f>IF(juveniles!F7&gt;0,juveniles!F7,"")</f>
        <v>6.2</v>
      </c>
      <c r="H4" s="113">
        <f>IF(juveniles!F8&gt;0,juveniles!F8,"")</f>
        <v>13</v>
      </c>
      <c r="I4" s="113">
        <f>IF(juveniles!F9&gt;0,juveniles!F9,"")</f>
        <v>6</v>
      </c>
      <c r="J4" s="113">
        <f>IF(juveniles!F10&gt;0,juveniles!F10,"")</f>
        <v>28.3</v>
      </c>
      <c r="K4" s="112">
        <f>IF(juveniles!F11&gt;0,juveniles!F11,"")</f>
        <v>0.15661317100166022</v>
      </c>
      <c r="L4" s="115">
        <f>IF(juveniles!F13&gt;0,juveniles!F13,"")</f>
        <v>18.399999999999999</v>
      </c>
      <c r="M4" s="113">
        <f>IF(juveniles!F14&gt;0,juveniles!F14,"")</f>
        <v>19.899999999999999</v>
      </c>
      <c r="N4" s="113">
        <f>IF(juveniles!F15&gt;0,juveniles!F15,"")</f>
        <v>30.7</v>
      </c>
      <c r="O4" s="113">
        <f>IF(juveniles!F16&gt;0,juveniles!F16,"")</f>
        <v>18.5</v>
      </c>
      <c r="P4" s="113">
        <f>IF(juveniles!F17&gt;0,juveniles!F17,"")</f>
        <v>11.3</v>
      </c>
      <c r="Q4" s="113" t="str">
        <f>IF(juveniles!F18&gt;0,juveniles!F18,"")</f>
        <v/>
      </c>
      <c r="R4" s="113">
        <f>IF(juveniles!F19&gt;0,juveniles!F19,"")</f>
        <v>2.5</v>
      </c>
      <c r="S4" s="113">
        <f>IF(juveniles!F20&gt;0,juveniles!F20,"")</f>
        <v>3.9</v>
      </c>
      <c r="T4" s="113">
        <f>IF(juveniles!F21&gt;0,juveniles!F21,"")</f>
        <v>10</v>
      </c>
      <c r="U4" s="113">
        <f>IF(juveniles!F23&gt;0,juveniles!F23,"")</f>
        <v>9.6</v>
      </c>
      <c r="V4" s="113">
        <f>IF(juveniles!F24&gt;0,juveniles!F24,"")</f>
        <v>2.2999999999999998</v>
      </c>
      <c r="W4" s="112">
        <f>IF(juveniles!F25&gt;0,juveniles!F25,"")</f>
        <v>0.23958333333333331</v>
      </c>
      <c r="X4" s="113" t="str">
        <f>IF(juveniles!F27&gt;0,juveniles!F27,"")</f>
        <v/>
      </c>
      <c r="Y4" s="113" t="str">
        <f>IF(juveniles!F28&gt;0,juveniles!F28,"")</f>
        <v/>
      </c>
      <c r="Z4" s="112" t="str">
        <f>IF(juveniles!F29&gt;0,juveniles!F29,"")</f>
        <v/>
      </c>
      <c r="AA4" s="113">
        <f>IF(juveniles!F31&gt;0,juveniles!F31,"")</f>
        <v>9.3000000000000007</v>
      </c>
      <c r="AB4" s="111">
        <f>IF(juveniles!F32&gt;0,juveniles!F32,"")</f>
        <v>2.2000000000000002</v>
      </c>
      <c r="AC4" s="112">
        <f>IF(juveniles!F33&gt;0,juveniles!F33,"")</f>
        <v>0.23655913978494625</v>
      </c>
      <c r="AD4" s="111">
        <f>IF(juveniles!F35&gt;0,juveniles!F35,"")</f>
        <v>11.7</v>
      </c>
      <c r="AE4" s="111">
        <f>IF(juveniles!F36&gt;0,juveniles!F36,"")</f>
        <v>3.2</v>
      </c>
      <c r="AF4" s="112">
        <f>IF(juveniles!F37&gt;0,juveniles!F37,"")</f>
        <v>0.27350427350427353</v>
      </c>
    </row>
    <row r="5" spans="1:32" ht="25.5" x14ac:dyDescent="0.2">
      <c r="A5" s="63" t="str">
        <f t="shared" si="0"/>
        <v>Echiniscus latruncularis</v>
      </c>
      <c r="B5" s="79" t="str">
        <f t="shared" si="0"/>
        <v>ZA.502/513/542/544/545/553/555</v>
      </c>
      <c r="C5" s="101">
        <f>juveniles!H1</f>
        <v>4</v>
      </c>
      <c r="D5" s="102">
        <f>IF(juveniles!H3&gt;0,juveniles!H3,"")</f>
        <v>156.1</v>
      </c>
      <c r="E5" s="113">
        <f>IF(juveniles!H4&gt;0,juveniles!H4,"")</f>
        <v>37.4</v>
      </c>
      <c r="F5" s="113">
        <f>IF(juveniles!H6&gt;0,juveniles!H6,"")</f>
        <v>11</v>
      </c>
      <c r="G5" s="113">
        <f>IF(juveniles!H7&gt;0,juveniles!H7,"")</f>
        <v>6.1</v>
      </c>
      <c r="H5" s="113">
        <f>IF(juveniles!H8&gt;0,juveniles!H8,"")</f>
        <v>14.5</v>
      </c>
      <c r="I5" s="113">
        <f>IF(juveniles!H9&gt;0,juveniles!H9,"")</f>
        <v>5.5</v>
      </c>
      <c r="J5" s="113">
        <f>IF(juveniles!H10&gt;0,juveniles!H10,"")</f>
        <v>27.3</v>
      </c>
      <c r="K5" s="112">
        <f>IF(juveniles!H11&gt;0,juveniles!H11,"")</f>
        <v>0.17488789237668162</v>
      </c>
      <c r="L5" s="115">
        <f>IF(juveniles!H13&gt;0,juveniles!H13,"")</f>
        <v>30.1</v>
      </c>
      <c r="M5" s="113" t="str">
        <f>IF(juveniles!H14&gt;0,juveniles!H14,"")</f>
        <v/>
      </c>
      <c r="N5" s="113" t="str">
        <f>IF(juveniles!H15&gt;0,juveniles!H15,"")</f>
        <v/>
      </c>
      <c r="O5" s="113" t="str">
        <f>IF(juveniles!H16&gt;0,juveniles!H16,"")</f>
        <v/>
      </c>
      <c r="P5" s="113">
        <f>IF(juveniles!H17&gt;0,juveniles!H17,"")</f>
        <v>8.9</v>
      </c>
      <c r="Q5" s="113">
        <f>IF(juveniles!H18&gt;0,juveniles!H18,"")</f>
        <v>38.9</v>
      </c>
      <c r="R5" s="113" t="str">
        <f>IF(juveniles!H19&gt;0,juveniles!H19,"")</f>
        <v/>
      </c>
      <c r="S5" s="113">
        <f>IF(juveniles!H20&gt;0,juveniles!H20,"")</f>
        <v>3.6</v>
      </c>
      <c r="T5" s="113">
        <f>IF(juveniles!H21&gt;0,juveniles!H21,"")</f>
        <v>10</v>
      </c>
      <c r="U5" s="113">
        <f>IF(juveniles!H23&gt;0,juveniles!H23,"")</f>
        <v>9.6</v>
      </c>
      <c r="V5" s="113">
        <f>IF(juveniles!H24&gt;0,juveniles!H24,"")</f>
        <v>2.2999999999999998</v>
      </c>
      <c r="W5" s="112">
        <f>IF(juveniles!H25&gt;0,juveniles!H25,"")</f>
        <v>0.23958333333333331</v>
      </c>
      <c r="X5" s="113">
        <f>IF(juveniles!H27&gt;0,juveniles!H27,"")</f>
        <v>9.8000000000000007</v>
      </c>
      <c r="Y5" s="113">
        <f>IF(juveniles!H28&gt;0,juveniles!H28,"")</f>
        <v>2.5</v>
      </c>
      <c r="Z5" s="112">
        <f>IF(juveniles!H29&gt;0,juveniles!H29,"")</f>
        <v>0.25510204081632654</v>
      </c>
      <c r="AA5" s="113">
        <f>IF(juveniles!H31&gt;0,juveniles!H31,"")</f>
        <v>9.4</v>
      </c>
      <c r="AB5" s="111">
        <f>IF(juveniles!H32&gt;0,juveniles!H32,"")</f>
        <v>2.1</v>
      </c>
      <c r="AC5" s="112">
        <f>IF(juveniles!H33&gt;0,juveniles!H33,"")</f>
        <v>0.22340425531914893</v>
      </c>
      <c r="AD5" s="111" t="str">
        <f>IF(juveniles!H35&gt;0,juveniles!H35,"")</f>
        <v/>
      </c>
      <c r="AE5" s="111" t="str">
        <f>IF(juveniles!H36&gt;0,juveniles!H36,"")</f>
        <v/>
      </c>
      <c r="AF5" s="112" t="str">
        <f>IF(juveniles!H37&gt;0,juveniles!H37,"")</f>
        <v/>
      </c>
    </row>
    <row r="6" spans="1:32" ht="25.5" x14ac:dyDescent="0.2">
      <c r="A6" s="63" t="str">
        <f t="shared" si="0"/>
        <v>Echiniscus latruncularis</v>
      </c>
      <c r="B6" s="79" t="str">
        <f t="shared" si="0"/>
        <v>ZA.502/513/542/544/545/553/555</v>
      </c>
      <c r="C6" s="101">
        <f>juveniles!J1</f>
        <v>5</v>
      </c>
      <c r="D6" s="102">
        <f>IF(juveniles!J3&gt;0,juveniles!J3,"")</f>
        <v>186.4</v>
      </c>
      <c r="E6" s="113">
        <f>IF(juveniles!J4&gt;0,juveniles!J4,"")</f>
        <v>38</v>
      </c>
      <c r="F6" s="113">
        <f>IF(juveniles!J6&gt;0,juveniles!J6,"")</f>
        <v>10.5</v>
      </c>
      <c r="G6" s="113">
        <f>IF(juveniles!J7&gt;0,juveniles!J7,"")</f>
        <v>8.6</v>
      </c>
      <c r="H6" s="113">
        <f>IF(juveniles!J8&gt;0,juveniles!J8,"")</f>
        <v>18.3</v>
      </c>
      <c r="I6" s="113">
        <f>IF(juveniles!J9&gt;0,juveniles!J9,"")</f>
        <v>5.9</v>
      </c>
      <c r="J6" s="113">
        <f>IF(juveniles!J10&gt;0,juveniles!J10,"")</f>
        <v>37.700000000000003</v>
      </c>
      <c r="K6" s="112">
        <f>IF(juveniles!J11&gt;0,juveniles!J11,"")</f>
        <v>0.20225321888412018</v>
      </c>
      <c r="L6" s="115">
        <f>IF(juveniles!J13&gt;0,juveniles!J13,"")</f>
        <v>23.4</v>
      </c>
      <c r="M6" s="113">
        <f>IF(juveniles!J14&gt;0,juveniles!J14,"")</f>
        <v>21</v>
      </c>
      <c r="N6" s="113" t="str">
        <f>IF(juveniles!J15&gt;0,juveniles!J15,"")</f>
        <v/>
      </c>
      <c r="O6" s="113" t="str">
        <f>IF(juveniles!J16&gt;0,juveniles!J16,"")</f>
        <v/>
      </c>
      <c r="P6" s="113">
        <f>IF(juveniles!J17&gt;0,juveniles!J17,"")</f>
        <v>10.4</v>
      </c>
      <c r="Q6" s="113" t="str">
        <f>IF(juveniles!J18&gt;0,juveniles!J18,"")</f>
        <v/>
      </c>
      <c r="R6" s="113" t="str">
        <f>IF(juveniles!J19&gt;0,juveniles!J19,"")</f>
        <v/>
      </c>
      <c r="S6" s="113">
        <f>IF(juveniles!J20&gt;0,juveniles!J20,"")</f>
        <v>4</v>
      </c>
      <c r="T6" s="113">
        <f>IF(juveniles!J21&gt;0,juveniles!J21,"")</f>
        <v>12</v>
      </c>
      <c r="U6" s="113" t="str">
        <f>IF(juveniles!J23&gt;0,juveniles!J23,"")</f>
        <v/>
      </c>
      <c r="V6" s="113" t="str">
        <f>IF(juveniles!J24&gt;0,juveniles!J24,"")</f>
        <v/>
      </c>
      <c r="W6" s="112" t="str">
        <f>IF(juveniles!J25&gt;0,juveniles!J25,"")</f>
        <v/>
      </c>
      <c r="X6" s="113">
        <f>IF(juveniles!J27&gt;0,juveniles!J27,"")</f>
        <v>11.8</v>
      </c>
      <c r="Y6" s="113">
        <f>IF(juveniles!J28&gt;0,juveniles!J28,"")</f>
        <v>2.6</v>
      </c>
      <c r="Z6" s="112">
        <f>IF(juveniles!J29&gt;0,juveniles!J29,"")</f>
        <v>0.22033898305084745</v>
      </c>
      <c r="AA6" s="113">
        <f>IF(juveniles!J31&gt;0,juveniles!J31,"")</f>
        <v>12.1</v>
      </c>
      <c r="AB6" s="111">
        <f>IF(juveniles!J32&gt;0,juveniles!J32,"")</f>
        <v>2.6</v>
      </c>
      <c r="AC6" s="112">
        <f>IF(juveniles!J33&gt;0,juveniles!J33,"")</f>
        <v>0.21487603305785125</v>
      </c>
      <c r="AD6" s="111">
        <f>IF(juveniles!J35&gt;0,juveniles!J35,"")</f>
        <v>15</v>
      </c>
      <c r="AE6" s="111">
        <f>IF(juveniles!J36&gt;0,juveniles!J36,"")</f>
        <v>3.6</v>
      </c>
      <c r="AF6" s="112">
        <f>IF(juveniles!J37&gt;0,juveniles!J37,"")</f>
        <v>0.24000000000000002</v>
      </c>
    </row>
    <row r="7" spans="1:32" ht="25.5" x14ac:dyDescent="0.2">
      <c r="A7" s="63" t="str">
        <f t="shared" si="0"/>
        <v>Echiniscus latruncularis</v>
      </c>
      <c r="B7" s="79" t="str">
        <f t="shared" si="0"/>
        <v>ZA.502/513/542/544/545/553/555</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5"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IF(juveniles!L23&gt;0,juveniles!L23,"")</f>
        <v/>
      </c>
      <c r="V7" s="113" t="str">
        <f>IF(juveniles!L24&gt;0,juveniles!L24,"")</f>
        <v/>
      </c>
      <c r="W7" s="112" t="str">
        <f>IF(juveniles!L25&gt;0,juveniles!L25,"")</f>
        <v/>
      </c>
      <c r="X7" s="113" t="str">
        <f>IF(juveniles!L27&gt;0,juveniles!L27,"")</f>
        <v/>
      </c>
      <c r="Y7" s="113" t="str">
        <f>IF(juveniles!L28&gt;0,juveniles!L28,"")</f>
        <v/>
      </c>
      <c r="Z7" s="112" t="str">
        <f>IF(juveniles!L29&gt;0,juveniles!L29,"")</f>
        <v/>
      </c>
      <c r="AA7" s="113" t="str">
        <f>IF(juveniles!L31&gt;0,juveniles!L31,"")</f>
        <v/>
      </c>
      <c r="AB7" s="111" t="str">
        <f>IF(juveniles!L32&gt;0,juveniles!L32,"")</f>
        <v/>
      </c>
      <c r="AC7" s="112" t="str">
        <f>IF(juveniles!L33&gt;0,juveniles!L33,"")</f>
        <v/>
      </c>
      <c r="AD7" s="111" t="str">
        <f>IF(juveniles!L35&gt;0,juveniles!L35,"")</f>
        <v/>
      </c>
      <c r="AE7" s="111" t="str">
        <f>IF(juveniles!L36&gt;0,juveniles!L36,"")</f>
        <v/>
      </c>
      <c r="AF7" s="112" t="str">
        <f>IF(juveniles!L37&gt;0,juveniles!L37,"")</f>
        <v/>
      </c>
    </row>
    <row r="8" spans="1:32" ht="25.5" x14ac:dyDescent="0.2">
      <c r="A8" s="63" t="str">
        <f t="shared" si="0"/>
        <v>Echiniscus latruncularis</v>
      </c>
      <c r="B8" s="79" t="str">
        <f t="shared" si="0"/>
        <v>ZA.502/513/542/544/545/553/555</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5"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IF(juveniles!N23&gt;0,juveniles!N23,"")</f>
        <v/>
      </c>
      <c r="V8" s="113" t="str">
        <f>IF(juveniles!N24&gt;0,juveniles!N24,"")</f>
        <v/>
      </c>
      <c r="W8" s="112" t="str">
        <f>IF(juveniles!N25&gt;0,juveniles!N25,"")</f>
        <v/>
      </c>
      <c r="X8" s="113" t="str">
        <f>IF(juveniles!N27&gt;0,juveniles!N27,"")</f>
        <v/>
      </c>
      <c r="Y8" s="113" t="str">
        <f>IF(juveniles!N28&gt;0,juveniles!N28,"")</f>
        <v/>
      </c>
      <c r="Z8" s="112" t="str">
        <f>IF(juveniles!N29&gt;0,juveniles!N29,"")</f>
        <v/>
      </c>
      <c r="AA8" s="113" t="str">
        <f>IF(juveniles!N31&gt;0,juveniles!N31,"")</f>
        <v/>
      </c>
      <c r="AB8" s="111" t="str">
        <f>IF(juveniles!N32&gt;0,juveniles!N32,"")</f>
        <v/>
      </c>
      <c r="AC8" s="112" t="str">
        <f>IF(juveniles!N33&gt;0,juveniles!N33,"")</f>
        <v/>
      </c>
      <c r="AD8" s="111" t="str">
        <f>IF(juveniles!N35&gt;0,juveniles!N35,"")</f>
        <v/>
      </c>
      <c r="AE8" s="111" t="str">
        <f>IF(juveniles!N36&gt;0,juveniles!N36,"")</f>
        <v/>
      </c>
      <c r="AF8" s="112" t="str">
        <f>IF(juveniles!N37&gt;0,juveniles!N37,"")</f>
        <v/>
      </c>
    </row>
    <row r="9" spans="1:32" ht="25.5" x14ac:dyDescent="0.2">
      <c r="A9" s="63" t="str">
        <f t="shared" si="0"/>
        <v>Echiniscus latruncularis</v>
      </c>
      <c r="B9" s="79" t="str">
        <f t="shared" si="0"/>
        <v>ZA.502/513/542/544/545/553/555</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5"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IF(juveniles!P23&gt;0,juveniles!P23,"")</f>
        <v/>
      </c>
      <c r="V9" s="113" t="str">
        <f>IF(juveniles!P24&gt;0,juveniles!P24,"")</f>
        <v/>
      </c>
      <c r="W9" s="112" t="str">
        <f>IF(juveniles!P25&gt;0,juveniles!P25,"")</f>
        <v/>
      </c>
      <c r="X9" s="113" t="str">
        <f>IF(juveniles!P27&gt;0,juveniles!P27,"")</f>
        <v/>
      </c>
      <c r="Y9" s="113" t="str">
        <f>IF(juveniles!P28&gt;0,juveniles!P28,"")</f>
        <v/>
      </c>
      <c r="Z9" s="112" t="str">
        <f>IF(juveniles!P29&gt;0,juveniles!P29,"")</f>
        <v/>
      </c>
      <c r="AA9" s="113" t="str">
        <f>IF(juveniles!P31&gt;0,juveniles!P31,"")</f>
        <v/>
      </c>
      <c r="AB9" s="111" t="str">
        <f>IF(juveniles!P32&gt;0,juveniles!P32,"")</f>
        <v/>
      </c>
      <c r="AC9" s="112" t="str">
        <f>IF(juveniles!P33&gt;0,juveniles!P33,"")</f>
        <v/>
      </c>
      <c r="AD9" s="111" t="str">
        <f>IF(juveniles!P35&gt;0,juveniles!P35,"")</f>
        <v/>
      </c>
      <c r="AE9" s="111" t="str">
        <f>IF(juveniles!P36&gt;0,juveniles!P36,"")</f>
        <v/>
      </c>
      <c r="AF9" s="112" t="str">
        <f>IF(juveniles!P37&gt;0,juveniles!P37,"")</f>
        <v/>
      </c>
    </row>
    <row r="10" spans="1:32" ht="25.5" x14ac:dyDescent="0.2">
      <c r="A10" s="63" t="str">
        <f t="shared" si="0"/>
        <v>Echiniscus latruncularis</v>
      </c>
      <c r="B10" s="79" t="str">
        <f t="shared" si="0"/>
        <v>ZA.502/513/542/544/545/553/555</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5"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IF(juveniles!R23&gt;0,juveniles!R23,"")</f>
        <v/>
      </c>
      <c r="V10" s="113" t="str">
        <f>IF(juveniles!R24&gt;0,juveniles!R24,"")</f>
        <v/>
      </c>
      <c r="W10" s="112" t="str">
        <f>IF(juveniles!R25&gt;0,juveniles!R25,"")</f>
        <v/>
      </c>
      <c r="X10" s="113" t="str">
        <f>IF(juveniles!R27&gt;0,juveniles!R27,"")</f>
        <v/>
      </c>
      <c r="Y10" s="113" t="str">
        <f>IF(juveniles!R28&gt;0,juveniles!R28,"")</f>
        <v/>
      </c>
      <c r="Z10" s="112" t="str">
        <f>IF(juveniles!R29&gt;0,juveniles!R29,"")</f>
        <v/>
      </c>
      <c r="AA10" s="113" t="str">
        <f>IF(juveniles!R31&gt;0,juveniles!R31,"")</f>
        <v/>
      </c>
      <c r="AB10" s="111" t="str">
        <f>IF(juveniles!R32&gt;0,juveniles!R32,"")</f>
        <v/>
      </c>
      <c r="AC10" s="112" t="str">
        <f>IF(juveniles!R33&gt;0,juveniles!R33,"")</f>
        <v/>
      </c>
      <c r="AD10" s="111" t="str">
        <f>IF(juveniles!R35&gt;0,juveniles!R35,"")</f>
        <v/>
      </c>
      <c r="AE10" s="111" t="str">
        <f>IF(juveniles!R36&gt;0,juveniles!R36,"")</f>
        <v/>
      </c>
      <c r="AF10" s="112" t="str">
        <f>IF(juveniles!R37&gt;0,juveniles!R37,"")</f>
        <v/>
      </c>
    </row>
    <row r="11" spans="1:32" ht="25.5" x14ac:dyDescent="0.2">
      <c r="A11" s="63" t="str">
        <f t="shared" si="0"/>
        <v>Echiniscus latruncularis</v>
      </c>
      <c r="B11" s="79" t="str">
        <f t="shared" si="0"/>
        <v>ZA.502/513/542/544/545/553/555</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5"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IF(juveniles!T23&gt;0,juveniles!T23,"")</f>
        <v/>
      </c>
      <c r="V11" s="113" t="str">
        <f>IF(juveniles!T24&gt;0,juveniles!T24,"")</f>
        <v/>
      </c>
      <c r="W11" s="112" t="str">
        <f>IF(juveniles!T25&gt;0,juveniles!T25,"")</f>
        <v/>
      </c>
      <c r="X11" s="113" t="str">
        <f>IF(juveniles!T27&gt;0,juveniles!T27,"")</f>
        <v/>
      </c>
      <c r="Y11" s="113" t="str">
        <f>IF(juveniles!T28&gt;0,juveniles!T28,"")</f>
        <v/>
      </c>
      <c r="Z11" s="112" t="str">
        <f>IF(juveniles!T29&gt;0,juveniles!T29,"")</f>
        <v/>
      </c>
      <c r="AA11" s="113" t="str">
        <f>IF(juveniles!T31&gt;0,juveniles!T31,"")</f>
        <v/>
      </c>
      <c r="AB11" s="111" t="str">
        <f>IF(juveniles!T32&gt;0,juveniles!T32,"")</f>
        <v/>
      </c>
      <c r="AC11" s="112" t="str">
        <f>IF(juveniles!T33&gt;0,juveniles!T33,"")</f>
        <v/>
      </c>
      <c r="AD11" s="111" t="str">
        <f>IF(juveniles!T35&gt;0,juveniles!T35,"")</f>
        <v/>
      </c>
      <c r="AE11" s="111" t="str">
        <f>IF(juveniles!T36&gt;0,juveniles!T36,"")</f>
        <v/>
      </c>
      <c r="AF11" s="112" t="str">
        <f>IF(juveniles!T37&gt;0,juveniles!T37,"")</f>
        <v/>
      </c>
    </row>
    <row r="12" spans="1:32" ht="25.5" x14ac:dyDescent="0.2">
      <c r="A12" s="63" t="str">
        <f t="shared" si="0"/>
        <v>Echiniscus latruncularis</v>
      </c>
      <c r="B12" s="79" t="str">
        <f t="shared" si="0"/>
        <v>ZA.502/513/542/544/545/553/555</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5"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IF(juveniles!V23&gt;0,juveniles!V23,"")</f>
        <v/>
      </c>
      <c r="V12" s="113" t="str">
        <f>IF(juveniles!V24&gt;0,juveniles!V24,"")</f>
        <v/>
      </c>
      <c r="W12" s="112" t="str">
        <f>IF(juveniles!V25&gt;0,juveniles!V25,"")</f>
        <v/>
      </c>
      <c r="X12" s="113" t="str">
        <f>IF(juveniles!V27&gt;0,juveniles!V27,"")</f>
        <v/>
      </c>
      <c r="Y12" s="113" t="str">
        <f>IF(juveniles!V28&gt;0,juveniles!V28,"")</f>
        <v/>
      </c>
      <c r="Z12" s="112" t="str">
        <f>IF(juveniles!V29&gt;0,juveniles!V29,"")</f>
        <v/>
      </c>
      <c r="AA12" s="113" t="str">
        <f>IF(juveniles!V31&gt;0,juveniles!V31,"")</f>
        <v/>
      </c>
      <c r="AB12" s="111" t="str">
        <f>IF(juveniles!V32&gt;0,juveniles!V32,"")</f>
        <v/>
      </c>
      <c r="AC12" s="112" t="str">
        <f>IF(juveniles!V33&gt;0,juveniles!V33,"")</f>
        <v/>
      </c>
      <c r="AD12" s="111" t="str">
        <f>IF(juveniles!V35&gt;0,juveniles!V35,"")</f>
        <v/>
      </c>
      <c r="AE12" s="111" t="str">
        <f>IF(juveniles!V36&gt;0,juveniles!V36,"")</f>
        <v/>
      </c>
      <c r="AF12" s="112" t="str">
        <f>IF(juveniles!V37&gt;0,juveniles!V37,"")</f>
        <v/>
      </c>
    </row>
    <row r="13" spans="1:32" ht="25.5" x14ac:dyDescent="0.2">
      <c r="A13" s="63" t="str">
        <f t="shared" si="0"/>
        <v>Echiniscus latruncularis</v>
      </c>
      <c r="B13" s="79" t="str">
        <f t="shared" si="0"/>
        <v>ZA.502/513/542/544/545/553/555</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5"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IF(juveniles!X23&gt;0,juveniles!X23,"")</f>
        <v/>
      </c>
      <c r="V13" s="113" t="str">
        <f>IF(juveniles!X24&gt;0,juveniles!X24,"")</f>
        <v/>
      </c>
      <c r="W13" s="112" t="str">
        <f>IF(juveniles!X25&gt;0,juveniles!X25,"")</f>
        <v/>
      </c>
      <c r="X13" s="113" t="str">
        <f>IF(juveniles!X27&gt;0,juveniles!X27,"")</f>
        <v/>
      </c>
      <c r="Y13" s="113" t="str">
        <f>IF(juveniles!X28&gt;0,juveniles!X28,"")</f>
        <v/>
      </c>
      <c r="Z13" s="112" t="str">
        <f>IF(juveniles!X29&gt;0,juveniles!X29,"")</f>
        <v/>
      </c>
      <c r="AA13" s="113" t="str">
        <f>IF(juveniles!X31&gt;0,juveniles!X31,"")</f>
        <v/>
      </c>
      <c r="AB13" s="111" t="str">
        <f>IF(juveniles!X32&gt;0,juveniles!X32,"")</f>
        <v/>
      </c>
      <c r="AC13" s="112" t="str">
        <f>IF(juveniles!X33&gt;0,juveniles!X33,"")</f>
        <v/>
      </c>
      <c r="AD13" s="111" t="str">
        <f>IF(juveniles!X35&gt;0,juveniles!X35,"")</f>
        <v/>
      </c>
      <c r="AE13" s="111" t="str">
        <f>IF(juveniles!X36&gt;0,juveniles!X36,"")</f>
        <v/>
      </c>
      <c r="AF13" s="112" t="str">
        <f>IF(juveniles!X37&gt;0,juveniles!X37,"")</f>
        <v/>
      </c>
    </row>
    <row r="14" spans="1:32" ht="25.5" x14ac:dyDescent="0.2">
      <c r="A14" s="63" t="str">
        <f t="shared" si="0"/>
        <v>Echiniscus latruncularis</v>
      </c>
      <c r="B14" s="79" t="str">
        <f t="shared" si="0"/>
        <v>ZA.502/513/542/544/545/553/555</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5"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IF(juveniles!Z23&gt;0,juveniles!Z23,"")</f>
        <v/>
      </c>
      <c r="V14" s="113" t="str">
        <f>IF(juveniles!Z24&gt;0,juveniles!Z24,"")</f>
        <v/>
      </c>
      <c r="W14" s="112" t="str">
        <f>IF(juveniles!Z25&gt;0,juveniles!Z25,"")</f>
        <v/>
      </c>
      <c r="X14" s="113" t="str">
        <f>IF(juveniles!Z27&gt;0,juveniles!Z27,"")</f>
        <v/>
      </c>
      <c r="Y14" s="113" t="str">
        <f>IF(juveniles!Z28&gt;0,juveniles!Z28,"")</f>
        <v/>
      </c>
      <c r="Z14" s="112" t="str">
        <f>IF(juveniles!Z29&gt;0,juveniles!Z29,"")</f>
        <v/>
      </c>
      <c r="AA14" s="113" t="str">
        <f>IF(juveniles!Z31&gt;0,juveniles!Z31,"")</f>
        <v/>
      </c>
      <c r="AB14" s="111" t="str">
        <f>IF(juveniles!Z32&gt;0,juveniles!Z32,"")</f>
        <v/>
      </c>
      <c r="AC14" s="112" t="str">
        <f>IF(juveniles!Z33&gt;0,juveniles!Z33,"")</f>
        <v/>
      </c>
      <c r="AD14" s="111" t="str">
        <f>IF(juveniles!Z35&gt;0,juveniles!Z35,"")</f>
        <v/>
      </c>
      <c r="AE14" s="111" t="str">
        <f>IF(juveniles!Z36&gt;0,juveniles!Z36,"")</f>
        <v/>
      </c>
      <c r="AF14" s="112" t="str">
        <f>IF(juveniles!Z37&gt;0,juveniles!Z37,"")</f>
        <v/>
      </c>
    </row>
    <row r="15" spans="1:32" ht="25.5" x14ac:dyDescent="0.2">
      <c r="A15" s="63" t="str">
        <f t="shared" si="0"/>
        <v>Echiniscus latruncularis</v>
      </c>
      <c r="B15" s="79" t="str">
        <f t="shared" si="0"/>
        <v>ZA.502/513/542/544/545/553/555</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5"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IF(juveniles!AB23&gt;0,juveniles!AB23,"")</f>
        <v/>
      </c>
      <c r="V15" s="113" t="str">
        <f>IF(juveniles!AB24&gt;0,juveniles!AB24,"")</f>
        <v/>
      </c>
      <c r="W15" s="112" t="str">
        <f>IF(juveniles!AB25&gt;0,juveniles!AB25,"")</f>
        <v/>
      </c>
      <c r="X15" s="113" t="str">
        <f>IF(juveniles!AB27&gt;0,juveniles!AB27,"")</f>
        <v/>
      </c>
      <c r="Y15" s="113" t="str">
        <f>IF(juveniles!AB28&gt;0,juveniles!AB28,"")</f>
        <v/>
      </c>
      <c r="Z15" s="112" t="str">
        <f>IF(juveniles!AB29&gt;0,juveniles!AB29,"")</f>
        <v/>
      </c>
      <c r="AA15" s="113" t="str">
        <f>IF(juveniles!AB31&gt;0,juveniles!AB31,"")</f>
        <v/>
      </c>
      <c r="AB15" s="111" t="str">
        <f>IF(juveniles!AB32&gt;0,juveniles!AB32,"")</f>
        <v/>
      </c>
      <c r="AC15" s="112" t="str">
        <f>IF(juveniles!AB33&gt;0,juveniles!AB33,"")</f>
        <v/>
      </c>
      <c r="AD15" s="111" t="str">
        <f>IF(juveniles!AB35&gt;0,juveniles!AB35,"")</f>
        <v/>
      </c>
      <c r="AE15" s="111" t="str">
        <f>IF(juveniles!AB36&gt;0,juveniles!AB36,"")</f>
        <v/>
      </c>
      <c r="AF15" s="112" t="str">
        <f>IF(juveniles!AB37&gt;0,juveniles!AB37,"")</f>
        <v/>
      </c>
    </row>
    <row r="16" spans="1:32" ht="25.5" x14ac:dyDescent="0.2">
      <c r="A16" s="63" t="str">
        <f t="shared" si="0"/>
        <v>Echiniscus latruncularis</v>
      </c>
      <c r="B16" s="79" t="str">
        <f t="shared" si="0"/>
        <v>ZA.502/513/542/544/545/553/555</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5"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IF(juveniles!AD23&gt;0,juveniles!AD23,"")</f>
        <v/>
      </c>
      <c r="V16" s="113" t="str">
        <f>IF(juveniles!AD24&gt;0,juveniles!AD24,"")</f>
        <v/>
      </c>
      <c r="W16" s="112" t="str">
        <f>IF(juveniles!AD25&gt;0,juveniles!AD25,"")</f>
        <v/>
      </c>
      <c r="X16" s="113" t="str">
        <f>IF(juveniles!AD27&gt;0,juveniles!AD27,"")</f>
        <v/>
      </c>
      <c r="Y16" s="113" t="str">
        <f>IF(juveniles!AD28&gt;0,juveniles!AD28,"")</f>
        <v/>
      </c>
      <c r="Z16" s="112" t="str">
        <f>IF(juveniles!AD29&gt;0,juveniles!AD29,"")</f>
        <v/>
      </c>
      <c r="AA16" s="113" t="str">
        <f>IF(juveniles!AD31&gt;0,juveniles!AD31,"")</f>
        <v/>
      </c>
      <c r="AB16" s="111" t="str">
        <f>IF(juveniles!AD32&gt;0,juveniles!AD32,"")</f>
        <v/>
      </c>
      <c r="AC16" s="112" t="str">
        <f>IF(juveniles!AD33&gt;0,juveniles!AD33,"")</f>
        <v/>
      </c>
      <c r="AD16" s="111" t="str">
        <f>IF(juveniles!AD35&gt;0,juveniles!AD35,"")</f>
        <v/>
      </c>
      <c r="AE16" s="111" t="str">
        <f>IF(juveniles!AD36&gt;0,juveniles!AD36,"")</f>
        <v/>
      </c>
      <c r="AF16" s="112" t="str">
        <f>IF(juveniles!AD37&gt;0,juveniles!AD37,"")</f>
        <v/>
      </c>
    </row>
    <row r="17" spans="1:32" ht="25.5" x14ac:dyDescent="0.2">
      <c r="A17" s="63" t="str">
        <f t="shared" si="0"/>
        <v>Echiniscus latruncularis</v>
      </c>
      <c r="B17" s="79" t="str">
        <f t="shared" si="0"/>
        <v>ZA.502/513/542/544/545/553/555</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5"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IF(juveniles!AF23&gt;0,juveniles!AF23,"")</f>
        <v/>
      </c>
      <c r="V17" s="113" t="str">
        <f>IF(juveniles!AF24&gt;0,juveniles!AF24,"")</f>
        <v/>
      </c>
      <c r="W17" s="112" t="str">
        <f>IF(juveniles!AF25&gt;0,juveniles!AF25,"")</f>
        <v/>
      </c>
      <c r="X17" s="113" t="str">
        <f>IF(juveniles!AF27&gt;0,juveniles!AF27,"")</f>
        <v/>
      </c>
      <c r="Y17" s="113" t="str">
        <f>IF(juveniles!AF28&gt;0,juveniles!AF28,"")</f>
        <v/>
      </c>
      <c r="Z17" s="112" t="str">
        <f>IF(juveniles!AF29&gt;0,juveniles!AF29,"")</f>
        <v/>
      </c>
      <c r="AA17" s="113" t="str">
        <f>IF(juveniles!AF31&gt;0,juveniles!AF31,"")</f>
        <v/>
      </c>
      <c r="AB17" s="111" t="str">
        <f>IF(juveniles!AF32&gt;0,juveniles!AF32,"")</f>
        <v/>
      </c>
      <c r="AC17" s="112" t="str">
        <f>IF(juveniles!AF33&gt;0,juveniles!AF33,"")</f>
        <v/>
      </c>
      <c r="AD17" s="111" t="str">
        <f>IF(juveniles!AF35&gt;0,juveniles!AF35,"")</f>
        <v/>
      </c>
      <c r="AE17" s="111" t="str">
        <f>IF(juveniles!AF36&gt;0,juveniles!AF36,"")</f>
        <v/>
      </c>
      <c r="AF17" s="112" t="str">
        <f>IF(juveniles!AF37&gt;0,juveniles!AF37,"")</f>
        <v/>
      </c>
    </row>
    <row r="18" spans="1:32" ht="25.5" x14ac:dyDescent="0.2">
      <c r="A18" s="63" t="str">
        <f t="shared" si="0"/>
        <v>Echiniscus latruncularis</v>
      </c>
      <c r="B18" s="79" t="str">
        <f t="shared" si="0"/>
        <v>ZA.502/513/542/544/545/553/555</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5"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IF(juveniles!AH23&gt;0,juveniles!AH23,"")</f>
        <v/>
      </c>
      <c r="V18" s="113" t="str">
        <f>IF(juveniles!AH24&gt;0,juveniles!AH24,"")</f>
        <v/>
      </c>
      <c r="W18" s="112" t="str">
        <f>IF(juveniles!AH25&gt;0,juveniles!AH25,"")</f>
        <v/>
      </c>
      <c r="X18" s="113" t="str">
        <f>IF(juveniles!AH27&gt;0,juveniles!AH27,"")</f>
        <v/>
      </c>
      <c r="Y18" s="113" t="str">
        <f>IF(juveniles!AH28&gt;0,juveniles!AH28,"")</f>
        <v/>
      </c>
      <c r="Z18" s="112" t="str">
        <f>IF(juveniles!AH29&gt;0,juveniles!AH29,"")</f>
        <v/>
      </c>
      <c r="AA18" s="113" t="str">
        <f>IF(juveniles!AH31&gt;0,juveniles!AH31,"")</f>
        <v/>
      </c>
      <c r="AB18" s="111" t="str">
        <f>IF(juveniles!AH32&gt;0,juveniles!AH32,"")</f>
        <v/>
      </c>
      <c r="AC18" s="112" t="str">
        <f>IF(juveniles!AH33&gt;0,juveniles!AH33,"")</f>
        <v/>
      </c>
      <c r="AD18" s="111" t="str">
        <f>IF(juveniles!AH35&gt;0,juveniles!AH35,"")</f>
        <v/>
      </c>
      <c r="AE18" s="111" t="str">
        <f>IF(juveniles!AH36&gt;0,juveniles!AH36,"")</f>
        <v/>
      </c>
      <c r="AF18" s="112" t="str">
        <f>IF(juveniles!AH37&gt;0,juveniles!AH37,"")</f>
        <v/>
      </c>
    </row>
    <row r="19" spans="1:32" ht="25.5" x14ac:dyDescent="0.2">
      <c r="A19" s="63" t="str">
        <f t="shared" si="0"/>
        <v>Echiniscus latruncularis</v>
      </c>
      <c r="B19" s="79" t="str">
        <f t="shared" si="0"/>
        <v>ZA.502/513/542/544/545/553/555</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5"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IF(juveniles!AJ23&gt;0,juveniles!AJ23,"")</f>
        <v/>
      </c>
      <c r="V19" s="113" t="str">
        <f>IF(juveniles!AJ24&gt;0,juveniles!AJ24,"")</f>
        <v/>
      </c>
      <c r="W19" s="112" t="str">
        <f>IF(juveniles!AJ25&gt;0,juveniles!AJ25,"")</f>
        <v/>
      </c>
      <c r="X19" s="113" t="str">
        <f>IF(juveniles!AJ27&gt;0,juveniles!AJ27,"")</f>
        <v/>
      </c>
      <c r="Y19" s="113" t="str">
        <f>IF(juveniles!AJ28&gt;0,juveniles!AJ28,"")</f>
        <v/>
      </c>
      <c r="Z19" s="112" t="str">
        <f>IF(juveniles!AJ29&gt;0,juveniles!AJ29,"")</f>
        <v/>
      </c>
      <c r="AA19" s="113" t="str">
        <f>IF(juveniles!AJ31&gt;0,juveniles!AJ31,"")</f>
        <v/>
      </c>
      <c r="AB19" s="111" t="str">
        <f>IF(juveniles!AJ32&gt;0,juveniles!AJ32,"")</f>
        <v/>
      </c>
      <c r="AC19" s="112" t="str">
        <f>IF(juveniles!AJ33&gt;0,juveniles!AJ33,"")</f>
        <v/>
      </c>
      <c r="AD19" s="111" t="str">
        <f>IF(juveniles!AJ35&gt;0,juveniles!AJ35,"")</f>
        <v/>
      </c>
      <c r="AE19" s="111" t="str">
        <f>IF(juveniles!AJ36&gt;0,juveniles!AJ36,"")</f>
        <v/>
      </c>
      <c r="AF19" s="112" t="str">
        <f>IF(juveniles!AJ37&gt;0,juveniles!AJ37,"")</f>
        <v/>
      </c>
    </row>
    <row r="20" spans="1:32" ht="25.5" x14ac:dyDescent="0.2">
      <c r="A20" s="63" t="str">
        <f t="shared" ref="A20:B31" si="1">A$2</f>
        <v>Echiniscus latruncularis</v>
      </c>
      <c r="B20" s="79" t="str">
        <f t="shared" si="1"/>
        <v>ZA.502/513/542/544/545/553/555</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5"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IF(juveniles!AL23&gt;0,juveniles!AL23,"")</f>
        <v/>
      </c>
      <c r="V20" s="113" t="str">
        <f>IF(juveniles!AL24&gt;0,juveniles!AL24,"")</f>
        <v/>
      </c>
      <c r="W20" s="112" t="str">
        <f>IF(juveniles!AL25&gt;0,juveniles!AL25,"")</f>
        <v/>
      </c>
      <c r="X20" s="113" t="str">
        <f>IF(juveniles!AL27&gt;0,juveniles!AL27,"")</f>
        <v/>
      </c>
      <c r="Y20" s="113" t="str">
        <f>IF(juveniles!AL28&gt;0,juveniles!AL28,"")</f>
        <v/>
      </c>
      <c r="Z20" s="112" t="str">
        <f>IF(juveniles!AL29&gt;0,juveniles!AL29,"")</f>
        <v/>
      </c>
      <c r="AA20" s="113" t="str">
        <f>IF(juveniles!AL31&gt;0,juveniles!AL31,"")</f>
        <v/>
      </c>
      <c r="AB20" s="111" t="str">
        <f>IF(juveniles!AL32&gt;0,juveniles!AL32,"")</f>
        <v/>
      </c>
      <c r="AC20" s="112" t="str">
        <f>IF(juveniles!AL33&gt;0,juveniles!AL33,"")</f>
        <v/>
      </c>
      <c r="AD20" s="111" t="str">
        <f>IF(juveniles!AL35&gt;0,juveniles!AL35,"")</f>
        <v/>
      </c>
      <c r="AE20" s="111" t="str">
        <f>IF(juveniles!AL36&gt;0,juveniles!AL36,"")</f>
        <v/>
      </c>
      <c r="AF20" s="112" t="str">
        <f>IF(juveniles!AL37&gt;0,juveniles!AL37,"")</f>
        <v/>
      </c>
    </row>
    <row r="21" spans="1:32" ht="25.5" x14ac:dyDescent="0.2">
      <c r="A21" s="63" t="str">
        <f t="shared" si="1"/>
        <v>Echiniscus latruncularis</v>
      </c>
      <c r="B21" s="79" t="str">
        <f t="shared" si="1"/>
        <v>ZA.502/513/542/544/545/553/555</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5"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IF(juveniles!AN23&gt;0,juveniles!AN23,"")</f>
        <v/>
      </c>
      <c r="V21" s="113" t="str">
        <f>IF(juveniles!AN24&gt;0,juveniles!AN24,"")</f>
        <v/>
      </c>
      <c r="W21" s="112" t="str">
        <f>IF(juveniles!AN25&gt;0,juveniles!AN25,"")</f>
        <v/>
      </c>
      <c r="X21" s="113" t="str">
        <f>IF(juveniles!AN27&gt;0,juveniles!AN27,"")</f>
        <v/>
      </c>
      <c r="Y21" s="113" t="str">
        <f>IF(juveniles!AN28&gt;0,juveniles!AN28,"")</f>
        <v/>
      </c>
      <c r="Z21" s="112" t="str">
        <f>IF(juveniles!AN29&gt;0,juveniles!AN29,"")</f>
        <v/>
      </c>
      <c r="AA21" s="113" t="str">
        <f>IF(juveniles!AN31&gt;0,juveniles!AN31,"")</f>
        <v/>
      </c>
      <c r="AB21" s="111" t="str">
        <f>IF(juveniles!AN32&gt;0,juveniles!AN32,"")</f>
        <v/>
      </c>
      <c r="AC21" s="112" t="str">
        <f>IF(juveniles!AN33&gt;0,juveniles!AN33,"")</f>
        <v/>
      </c>
      <c r="AD21" s="111" t="str">
        <f>IF(juveniles!AN35&gt;0,juveniles!AN35,"")</f>
        <v/>
      </c>
      <c r="AE21" s="111" t="str">
        <f>IF(juveniles!AN36&gt;0,juveniles!AN36,"")</f>
        <v/>
      </c>
      <c r="AF21" s="112" t="str">
        <f>IF(juveniles!AN37&gt;0,juveniles!AN37,"")</f>
        <v/>
      </c>
    </row>
    <row r="22" spans="1:32" ht="25.5" x14ac:dyDescent="0.2">
      <c r="A22" s="63" t="str">
        <f t="shared" si="1"/>
        <v>Echiniscus latruncularis</v>
      </c>
      <c r="B22" s="79" t="str">
        <f t="shared" si="1"/>
        <v>ZA.502/513/542/544/545/553/555</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5"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IF(juveniles!AP23&gt;0,juveniles!AP23,"")</f>
        <v/>
      </c>
      <c r="V22" s="113" t="str">
        <f>IF(juveniles!AP24&gt;0,juveniles!AP24,"")</f>
        <v/>
      </c>
      <c r="W22" s="112" t="str">
        <f>IF(juveniles!AP25&gt;0,juveniles!AP25,"")</f>
        <v/>
      </c>
      <c r="X22" s="113" t="str">
        <f>IF(juveniles!AP27&gt;0,juveniles!AP27,"")</f>
        <v/>
      </c>
      <c r="Y22" s="113" t="str">
        <f>IF(juveniles!AP28&gt;0,juveniles!AP28,"")</f>
        <v/>
      </c>
      <c r="Z22" s="112" t="str">
        <f>IF(juveniles!AP29&gt;0,juveniles!AP29,"")</f>
        <v/>
      </c>
      <c r="AA22" s="113" t="str">
        <f>IF(juveniles!AP31&gt;0,juveniles!AP31,"")</f>
        <v/>
      </c>
      <c r="AB22" s="111" t="str">
        <f>IF(juveniles!AP32&gt;0,juveniles!AP32,"")</f>
        <v/>
      </c>
      <c r="AC22" s="112" t="str">
        <f>IF(juveniles!AP33&gt;0,juveniles!AP33,"")</f>
        <v/>
      </c>
      <c r="AD22" s="111" t="str">
        <f>IF(juveniles!AP35&gt;0,juveniles!AP35,"")</f>
        <v/>
      </c>
      <c r="AE22" s="111" t="str">
        <f>IF(juveniles!AP36&gt;0,juveniles!AP36,"")</f>
        <v/>
      </c>
      <c r="AF22" s="112" t="str">
        <f>IF(juveniles!AP37&gt;0,juveniles!AP37,"")</f>
        <v/>
      </c>
    </row>
    <row r="23" spans="1:32" ht="25.5" x14ac:dyDescent="0.2">
      <c r="A23" s="63" t="str">
        <f t="shared" si="1"/>
        <v>Echiniscus latruncularis</v>
      </c>
      <c r="B23" s="79" t="str">
        <f t="shared" si="1"/>
        <v>ZA.502/513/542/544/545/553/555</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5"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IF(juveniles!AR23&gt;0,juveniles!AR23,"")</f>
        <v/>
      </c>
      <c r="V23" s="113" t="str">
        <f>IF(juveniles!AR24&gt;0,juveniles!AR24,"")</f>
        <v/>
      </c>
      <c r="W23" s="112" t="str">
        <f>IF(juveniles!AR25&gt;0,juveniles!AR25,"")</f>
        <v/>
      </c>
      <c r="X23" s="113" t="str">
        <f>IF(juveniles!AR27&gt;0,juveniles!AR27,"")</f>
        <v/>
      </c>
      <c r="Y23" s="113" t="str">
        <f>IF(juveniles!AR28&gt;0,juveniles!AR28,"")</f>
        <v/>
      </c>
      <c r="Z23" s="112" t="str">
        <f>IF(juveniles!AR29&gt;0,juveniles!AR29,"")</f>
        <v/>
      </c>
      <c r="AA23" s="113" t="str">
        <f>IF(juveniles!AR31&gt;0,juveniles!AR31,"")</f>
        <v/>
      </c>
      <c r="AB23" s="111" t="str">
        <f>IF(juveniles!AR32&gt;0,juveniles!AR32,"")</f>
        <v/>
      </c>
      <c r="AC23" s="112" t="str">
        <f>IF(juveniles!AR33&gt;0,juveniles!AR33,"")</f>
        <v/>
      </c>
      <c r="AD23" s="111" t="str">
        <f>IF(juveniles!AR35&gt;0,juveniles!AR35,"")</f>
        <v/>
      </c>
      <c r="AE23" s="111" t="str">
        <f>IF(juveniles!AR36&gt;0,juveniles!AR36,"")</f>
        <v/>
      </c>
      <c r="AF23" s="112" t="str">
        <f>IF(juveniles!AR37&gt;0,juveniles!AR37,"")</f>
        <v/>
      </c>
    </row>
    <row r="24" spans="1:32" ht="25.5" x14ac:dyDescent="0.2">
      <c r="A24" s="63" t="str">
        <f t="shared" si="1"/>
        <v>Echiniscus latruncularis</v>
      </c>
      <c r="B24" s="79" t="str">
        <f t="shared" si="1"/>
        <v>ZA.502/513/542/544/545/553/555</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5"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IF(juveniles!AT23&gt;0,juveniles!AT23,"")</f>
        <v/>
      </c>
      <c r="V24" s="113" t="str">
        <f>IF(juveniles!AT24&gt;0,juveniles!AT24,"")</f>
        <v/>
      </c>
      <c r="W24" s="112" t="str">
        <f>IF(juveniles!AT25&gt;0,juveniles!AT25,"")</f>
        <v/>
      </c>
      <c r="X24" s="113" t="str">
        <f>IF(juveniles!AT27&gt;0,juveniles!AT27,"")</f>
        <v/>
      </c>
      <c r="Y24" s="113" t="str">
        <f>IF(juveniles!AT28&gt;0,juveniles!AT28,"")</f>
        <v/>
      </c>
      <c r="Z24" s="112" t="str">
        <f>IF(juveniles!AT29&gt;0,juveniles!AT29,"")</f>
        <v/>
      </c>
      <c r="AA24" s="113" t="str">
        <f>IF(juveniles!AT31&gt;0,juveniles!AT31,"")</f>
        <v/>
      </c>
      <c r="AB24" s="111" t="str">
        <f>IF(juveniles!AT32&gt;0,juveniles!AT32,"")</f>
        <v/>
      </c>
      <c r="AC24" s="112" t="str">
        <f>IF(juveniles!AT33&gt;0,juveniles!AT33,"")</f>
        <v/>
      </c>
      <c r="AD24" s="111" t="str">
        <f>IF(juveniles!AT35&gt;0,juveniles!AT35,"")</f>
        <v/>
      </c>
      <c r="AE24" s="111" t="str">
        <f>IF(juveniles!AT36&gt;0,juveniles!AT36,"")</f>
        <v/>
      </c>
      <c r="AF24" s="112" t="str">
        <f>IF(juveniles!AT37&gt;0,juveniles!AT37,"")</f>
        <v/>
      </c>
    </row>
    <row r="25" spans="1:32" ht="25.5" x14ac:dyDescent="0.2">
      <c r="A25" s="63" t="str">
        <f t="shared" si="1"/>
        <v>Echiniscus latruncularis</v>
      </c>
      <c r="B25" s="79" t="str">
        <f t="shared" si="1"/>
        <v>ZA.502/513/542/544/545/553/555</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5"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IF(juveniles!AV23&gt;0,juveniles!AV23,"")</f>
        <v/>
      </c>
      <c r="V25" s="113" t="str">
        <f>IF(juveniles!AV24&gt;0,juveniles!AV24,"")</f>
        <v/>
      </c>
      <c r="W25" s="112" t="str">
        <f>IF(juveniles!AV25&gt;0,juveniles!AV25,"")</f>
        <v/>
      </c>
      <c r="X25" s="113" t="str">
        <f>IF(juveniles!AV27&gt;0,juveniles!AV27,"")</f>
        <v/>
      </c>
      <c r="Y25" s="113" t="str">
        <f>IF(juveniles!AV28&gt;0,juveniles!AV28,"")</f>
        <v/>
      </c>
      <c r="Z25" s="112" t="str">
        <f>IF(juveniles!AV29&gt;0,juveniles!AV29,"")</f>
        <v/>
      </c>
      <c r="AA25" s="113" t="str">
        <f>IF(juveniles!AV31&gt;0,juveniles!AV31,"")</f>
        <v/>
      </c>
      <c r="AB25" s="111" t="str">
        <f>IF(juveniles!AV32&gt;0,juveniles!AV32,"")</f>
        <v/>
      </c>
      <c r="AC25" s="112" t="str">
        <f>IF(juveniles!AV33&gt;0,juveniles!AV33,"")</f>
        <v/>
      </c>
      <c r="AD25" s="111" t="str">
        <f>IF(juveniles!AV35&gt;0,juveniles!AV35,"")</f>
        <v/>
      </c>
      <c r="AE25" s="111" t="str">
        <f>IF(juveniles!AV36&gt;0,juveniles!AV36,"")</f>
        <v/>
      </c>
      <c r="AF25" s="112" t="str">
        <f>IF(juveniles!AV37&gt;0,juveniles!AV37,"")</f>
        <v/>
      </c>
    </row>
    <row r="26" spans="1:32" ht="25.5" x14ac:dyDescent="0.2">
      <c r="A26" s="63" t="str">
        <f t="shared" si="1"/>
        <v>Echiniscus latruncularis</v>
      </c>
      <c r="B26" s="79" t="str">
        <f t="shared" si="1"/>
        <v>ZA.502/513/542/544/545/553/555</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5"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IF(juveniles!AX23&gt;0,juveniles!AX23,"")</f>
        <v/>
      </c>
      <c r="V26" s="113" t="str">
        <f>IF(juveniles!AX24&gt;0,juveniles!AX24,"")</f>
        <v/>
      </c>
      <c r="W26" s="112" t="str">
        <f>IF(juveniles!AX25&gt;0,juveniles!AX25,"")</f>
        <v/>
      </c>
      <c r="X26" s="113" t="str">
        <f>IF(juveniles!AX27&gt;0,juveniles!AX27,"")</f>
        <v/>
      </c>
      <c r="Y26" s="113" t="str">
        <f>IF(juveniles!AX28&gt;0,juveniles!AX28,"")</f>
        <v/>
      </c>
      <c r="Z26" s="112" t="str">
        <f>IF(juveniles!AX29&gt;0,juveniles!AX29,"")</f>
        <v/>
      </c>
      <c r="AA26" s="113" t="str">
        <f>IF(juveniles!AX31&gt;0,juveniles!AX31,"")</f>
        <v/>
      </c>
      <c r="AB26" s="111" t="str">
        <f>IF(juveniles!AX32&gt;0,juveniles!AX32,"")</f>
        <v/>
      </c>
      <c r="AC26" s="112" t="str">
        <f>IF(juveniles!AX33&gt;0,juveniles!AX33,"")</f>
        <v/>
      </c>
      <c r="AD26" s="111" t="str">
        <f>IF(juveniles!AX35&gt;0,juveniles!AX35,"")</f>
        <v/>
      </c>
      <c r="AE26" s="111" t="str">
        <f>IF(juveniles!AX36&gt;0,juveniles!AX36,"")</f>
        <v/>
      </c>
      <c r="AF26" s="112" t="str">
        <f>IF(juveniles!AX37&gt;0,juveniles!AX37,"")</f>
        <v/>
      </c>
    </row>
    <row r="27" spans="1:32" ht="25.5" x14ac:dyDescent="0.2">
      <c r="A27" s="63" t="str">
        <f t="shared" si="1"/>
        <v>Echiniscus latruncularis</v>
      </c>
      <c r="B27" s="79" t="str">
        <f t="shared" si="1"/>
        <v>ZA.502/513/542/544/545/553/555</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5"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IF(juveniles!AZ23&gt;0,juveniles!AZ23,"")</f>
        <v/>
      </c>
      <c r="V27" s="113" t="str">
        <f>IF(juveniles!AZ24&gt;0,juveniles!AZ24,"")</f>
        <v/>
      </c>
      <c r="W27" s="112" t="str">
        <f>IF(juveniles!AZ25&gt;0,juveniles!AZ25,"")</f>
        <v/>
      </c>
      <c r="X27" s="113" t="str">
        <f>IF(juveniles!AZ27&gt;0,juveniles!AZ27,"")</f>
        <v/>
      </c>
      <c r="Y27" s="113" t="str">
        <f>IF(juveniles!AZ28&gt;0,juveniles!AZ28,"")</f>
        <v/>
      </c>
      <c r="Z27" s="112" t="str">
        <f>IF(juveniles!AZ29&gt;0,juveniles!AZ29,"")</f>
        <v/>
      </c>
      <c r="AA27" s="113" t="str">
        <f>IF(juveniles!AZ31&gt;0,juveniles!AZ31,"")</f>
        <v/>
      </c>
      <c r="AB27" s="111" t="str">
        <f>IF(juveniles!AZ32&gt;0,juveniles!AZ32,"")</f>
        <v/>
      </c>
      <c r="AC27" s="112" t="str">
        <f>IF(juveniles!AZ33&gt;0,juveniles!AZ33,"")</f>
        <v/>
      </c>
      <c r="AD27" s="111" t="str">
        <f>IF(juveniles!AZ35&gt;0,juveniles!AZ35,"")</f>
        <v/>
      </c>
      <c r="AE27" s="111" t="str">
        <f>IF(juveniles!AZ36&gt;0,juveniles!AZ36,"")</f>
        <v/>
      </c>
      <c r="AF27" s="112" t="str">
        <f>IF(juveniles!AZ37&gt;0,juveniles!AZ37,"")</f>
        <v/>
      </c>
    </row>
    <row r="28" spans="1:32" ht="25.5" x14ac:dyDescent="0.2">
      <c r="A28" s="63" t="str">
        <f t="shared" si="1"/>
        <v>Echiniscus latruncularis</v>
      </c>
      <c r="B28" s="79" t="str">
        <f t="shared" si="1"/>
        <v>ZA.502/513/542/544/545/553/555</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5"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IF(juveniles!BB23&gt;0,juveniles!BB23,"")</f>
        <v/>
      </c>
      <c r="V28" s="113" t="str">
        <f>IF(juveniles!BB24&gt;0,juveniles!BB24,"")</f>
        <v/>
      </c>
      <c r="W28" s="112" t="str">
        <f>IF(juveniles!BB25&gt;0,juveniles!BB25,"")</f>
        <v/>
      </c>
      <c r="X28" s="113" t="str">
        <f>IF(juveniles!BB27&gt;0,juveniles!BB27,"")</f>
        <v/>
      </c>
      <c r="Y28" s="113" t="str">
        <f>IF(juveniles!BB28&gt;0,juveniles!BB28,"")</f>
        <v/>
      </c>
      <c r="Z28" s="112" t="str">
        <f>IF(juveniles!BB29&gt;0,juveniles!BB29,"")</f>
        <v/>
      </c>
      <c r="AA28" s="113" t="str">
        <f>IF(juveniles!BB31&gt;0,juveniles!BB31,"")</f>
        <v/>
      </c>
      <c r="AB28" s="111" t="str">
        <f>IF(juveniles!BB32&gt;0,juveniles!BB32,"")</f>
        <v/>
      </c>
      <c r="AC28" s="112" t="str">
        <f>IF(juveniles!BB33&gt;0,juveniles!BB33,"")</f>
        <v/>
      </c>
      <c r="AD28" s="111" t="str">
        <f>IF(juveniles!BB35&gt;0,juveniles!BB35,"")</f>
        <v/>
      </c>
      <c r="AE28" s="111" t="str">
        <f>IF(juveniles!BB36&gt;0,juveniles!BB36,"")</f>
        <v/>
      </c>
      <c r="AF28" s="112" t="str">
        <f>IF(juveniles!BB37&gt;0,juveniles!BB37,"")</f>
        <v/>
      </c>
    </row>
    <row r="29" spans="1:32" ht="25.5" x14ac:dyDescent="0.2">
      <c r="A29" s="63" t="str">
        <f t="shared" si="1"/>
        <v>Echiniscus latruncularis</v>
      </c>
      <c r="B29" s="79" t="str">
        <f t="shared" si="1"/>
        <v>ZA.502/513/542/544/545/553/555</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5"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IF(juveniles!BD23&gt;0,juveniles!BD23,"")</f>
        <v/>
      </c>
      <c r="V29" s="113" t="str">
        <f>IF(juveniles!BD24&gt;0,juveniles!BD24,"")</f>
        <v/>
      </c>
      <c r="W29" s="112" t="str">
        <f>IF(juveniles!BD25&gt;0,juveniles!BD25,"")</f>
        <v/>
      </c>
      <c r="X29" s="113" t="str">
        <f>IF(juveniles!BD27&gt;0,juveniles!BD27,"")</f>
        <v/>
      </c>
      <c r="Y29" s="113" t="str">
        <f>IF(juveniles!BD28&gt;0,juveniles!BD28,"")</f>
        <v/>
      </c>
      <c r="Z29" s="112" t="str">
        <f>IF(juveniles!BD29&gt;0,juveniles!BD29,"")</f>
        <v/>
      </c>
      <c r="AA29" s="113" t="str">
        <f>IF(juveniles!BD31&gt;0,juveniles!BD31,"")</f>
        <v/>
      </c>
      <c r="AB29" s="111" t="str">
        <f>IF(juveniles!BD32&gt;0,juveniles!BD32,"")</f>
        <v/>
      </c>
      <c r="AC29" s="112" t="str">
        <f>IF(juveniles!BD33&gt;0,juveniles!BD33,"")</f>
        <v/>
      </c>
      <c r="AD29" s="111" t="str">
        <f>IF(juveniles!BD35&gt;0,juveniles!BD35,"")</f>
        <v/>
      </c>
      <c r="AE29" s="111" t="str">
        <f>IF(juveniles!BD36&gt;0,juveniles!BD36,"")</f>
        <v/>
      </c>
      <c r="AF29" s="112" t="str">
        <f>IF(juveniles!BD37&gt;0,juveniles!BD37,"")</f>
        <v/>
      </c>
    </row>
    <row r="30" spans="1:32" ht="25.5" x14ac:dyDescent="0.2">
      <c r="A30" s="63" t="str">
        <f t="shared" si="1"/>
        <v>Echiniscus latruncularis</v>
      </c>
      <c r="B30" s="79" t="str">
        <f t="shared" si="1"/>
        <v>ZA.502/513/542/544/545/553/555</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5"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IF(juveniles!BF23&gt;0,juveniles!BF23,"")</f>
        <v/>
      </c>
      <c r="V30" s="113" t="str">
        <f>IF(juveniles!BF24&gt;0,juveniles!BF24,"")</f>
        <v/>
      </c>
      <c r="W30" s="112" t="str">
        <f>IF(juveniles!BF25&gt;0,juveniles!BF25,"")</f>
        <v/>
      </c>
      <c r="X30" s="113" t="str">
        <f>IF(juveniles!BF27&gt;0,juveniles!BF27,"")</f>
        <v/>
      </c>
      <c r="Y30" s="113" t="str">
        <f>IF(juveniles!BF28&gt;0,juveniles!BF28,"")</f>
        <v/>
      </c>
      <c r="Z30" s="112" t="str">
        <f>IF(juveniles!BF29&gt;0,juveniles!BF29,"")</f>
        <v/>
      </c>
      <c r="AA30" s="113" t="str">
        <f>IF(juveniles!BF31&gt;0,juveniles!BF31,"")</f>
        <v/>
      </c>
      <c r="AB30" s="111" t="str">
        <f>IF(juveniles!BF32&gt;0,juveniles!BF32,"")</f>
        <v/>
      </c>
      <c r="AC30" s="112" t="str">
        <f>IF(juveniles!BF33&gt;0,juveniles!BF33,"")</f>
        <v/>
      </c>
      <c r="AD30" s="111" t="str">
        <f>IF(juveniles!BF35&gt;0,juveniles!BF35,"")</f>
        <v/>
      </c>
      <c r="AE30" s="111" t="str">
        <f>IF(juveniles!BF36&gt;0,juveniles!BF36,"")</f>
        <v/>
      </c>
      <c r="AF30" s="112" t="str">
        <f>IF(juveniles!BF37&gt;0,juveniles!BF37,"")</f>
        <v/>
      </c>
    </row>
    <row r="31" spans="1:32" ht="25.5" x14ac:dyDescent="0.2">
      <c r="A31" s="63" t="str">
        <f t="shared" si="1"/>
        <v>Echiniscus latruncularis</v>
      </c>
      <c r="B31" s="79" t="str">
        <f t="shared" si="1"/>
        <v>ZA.502/513/542/544/545/553/555</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5"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IF(juveniles!BH23&gt;0,juveniles!BH23,"")</f>
        <v/>
      </c>
      <c r="V31" s="113" t="str">
        <f>IF(juveniles!BH24&gt;0,juveniles!BH24,"")</f>
        <v/>
      </c>
      <c r="W31" s="112" t="str">
        <f>IF(juveniles!BH25&gt;0,juveniles!BH25,"")</f>
        <v/>
      </c>
      <c r="X31" s="113" t="str">
        <f>IF(juveniles!BH27&gt;0,juveniles!BH27,"")</f>
        <v/>
      </c>
      <c r="Y31" s="113" t="str">
        <f>IF(juveniles!BH28&gt;0,juveniles!BH28,"")</f>
        <v/>
      </c>
      <c r="Z31" s="112" t="str">
        <f>IF(juveniles!BH29&gt;0,juveniles!BH29,"")</f>
        <v/>
      </c>
      <c r="AA31" s="113" t="str">
        <f>IF(juveniles!BH31&gt;0,juveniles!BH31,"")</f>
        <v/>
      </c>
      <c r="AB31" s="111" t="str">
        <f>IF(juveniles!BH32&gt;0,juveniles!BH32,"")</f>
        <v/>
      </c>
      <c r="AC31" s="112" t="str">
        <f>IF(juveniles!BH33&gt;0,juveniles!BH33,"")</f>
        <v/>
      </c>
      <c r="AD31" s="111" t="str">
        <f>IF(juveniles!BH35&gt;0,juveniles!BH35,"")</f>
        <v/>
      </c>
      <c r="AE31" s="111" t="str">
        <f>IF(juveniles!BH36&gt;0,juveniles!BH36,"")</f>
        <v/>
      </c>
      <c r="AF31" s="112" t="str">
        <f>IF(juveniles!BH37&gt;0,juveniles!BH37,"")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Y31"/>
  <sheetViews>
    <sheetView zoomScaleNormal="100" workbookViewId="0">
      <pane xSplit="3" ySplit="1" topLeftCell="D5" activePane="bottomRight" state="frozen"/>
      <selection pane="topRight"/>
      <selection pane="bottomLeft"/>
      <selection pane="bottomRight" activeCell="R1" sqref="R1:R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'juveniles_stats (μm)'!A$2</f>
        <v>Echiniscus latruncularis</v>
      </c>
      <c r="B2" s="78" t="str">
        <f>'juveniles_stats (μm)'!B$2</f>
        <v>ZA.502/513/542/544/545/553/555</v>
      </c>
      <c r="C2" s="101">
        <f>juveniles!B1</f>
        <v>1</v>
      </c>
      <c r="D2" s="103">
        <f>IF(juveniles!C3&gt;0,juveniles!C3,"")</f>
        <v>448.71794871794873</v>
      </c>
      <c r="E2" s="116" t="str">
        <f>IF(juveniles!C6&gt;0,juveniles!C6,"")</f>
        <v/>
      </c>
      <c r="F2" s="116">
        <f>IF(juveniles!C7&gt;0,juveniles!C7,"")</f>
        <v>17.30769230769231</v>
      </c>
      <c r="G2" s="116" t="str">
        <f>IF(juveniles!C8&gt;0,juveniles!C8,"")</f>
        <v/>
      </c>
      <c r="H2" s="116">
        <f>IF(juveniles!C9&gt;0,juveniles!C9,"")</f>
        <v>27.243589743589748</v>
      </c>
      <c r="I2" s="116" t="str">
        <f>IF(juveniles!C10&gt;0,juveniles!C10,"")</f>
        <v/>
      </c>
      <c r="J2" s="117" t="str">
        <f>IF(juveniles!C13&gt;0,juveniles!C13,"")</f>
        <v/>
      </c>
      <c r="K2" s="116">
        <f>IF(juveniles!C14&gt;0,juveniles!C14,"")</f>
        <v>70.192307692307693</v>
      </c>
      <c r="L2" s="116" t="str">
        <f>IF(juveniles!C15&gt;0,juveniles!C15,"")</f>
        <v/>
      </c>
      <c r="M2" s="116" t="str">
        <f>IF(juveniles!C16&gt;0,juveniles!C16,"")</f>
        <v/>
      </c>
      <c r="N2" s="116">
        <f>IF(juveniles!C17&gt;0,juveniles!C17,"")</f>
        <v>24.358974358974358</v>
      </c>
      <c r="O2" s="116">
        <f>IF(juveniles!C18&gt;0,juveniles!C18,"")</f>
        <v>80.128205128205138</v>
      </c>
      <c r="P2" s="116" t="str">
        <f>IF(juveniles!C19&gt;0,juveniles!C19,"")</f>
        <v/>
      </c>
      <c r="Q2" s="116">
        <f>IF(juveniles!C20&gt;0,juveniles!C20,"")</f>
        <v>8.9743589743589745</v>
      </c>
      <c r="R2" s="116">
        <f>IF(juveniles!C23&gt;0,juveniles!C23,"")</f>
        <v>29.166666666666668</v>
      </c>
      <c r="S2" s="116">
        <f>IF(juveniles!C24&gt;0,juveniles!C24,"")</f>
        <v>6.7307692307692317</v>
      </c>
      <c r="T2" s="116">
        <f>IF(juveniles!C27&gt;0,juveniles!C27,"")</f>
        <v>27.884615384615387</v>
      </c>
      <c r="U2" s="116">
        <f>IF(juveniles!C28&gt;0,juveniles!C28,"")</f>
        <v>7.3717948717948723</v>
      </c>
      <c r="V2" s="116">
        <f>IF(juveniles!C31&gt;0,juveniles!C31,"")</f>
        <v>28.205128205128212</v>
      </c>
      <c r="W2" s="118">
        <f>IF(juveniles!C32&gt;0,juveniles!C32,"")</f>
        <v>7.0512820512820529</v>
      </c>
      <c r="X2" s="118" t="str">
        <f>IF(juveniles!C35&gt;0,juveniles!C35,"")</f>
        <v/>
      </c>
      <c r="Y2" s="118" t="str">
        <f>IF(juveniles!C36&gt;0,juveniles!C36,"")</f>
        <v/>
      </c>
    </row>
    <row r="3" spans="1:25" ht="25.5" x14ac:dyDescent="0.2">
      <c r="A3" s="63" t="str">
        <f>'juveniles_stats (μm)'!A$2</f>
        <v>Echiniscus latruncularis</v>
      </c>
      <c r="B3" s="78" t="str">
        <f>'juveniles_stats (μm)'!B$2</f>
        <v>ZA.502/513/542/544/545/553/555</v>
      </c>
      <c r="C3" s="101">
        <f>juveniles!D1</f>
        <v>2</v>
      </c>
      <c r="D3" s="103">
        <f>IF(juveniles!E3&gt;0,juveniles!E3,"")</f>
        <v>550.46439628482972</v>
      </c>
      <c r="E3" s="118">
        <f>IF(juveniles!E6&gt;0,juveniles!E6,"")</f>
        <v>32.817337461300312</v>
      </c>
      <c r="F3" s="118">
        <f>IF(juveniles!E7&gt;0,juveniles!E7,"")</f>
        <v>19.814241486068116</v>
      </c>
      <c r="G3" s="118">
        <f>IF(juveniles!E8&gt;0,juveniles!E8,"")</f>
        <v>34.055727554179569</v>
      </c>
      <c r="H3" s="118">
        <f>IF(juveniles!E9&gt;0,juveniles!E9,"")</f>
        <v>16.71826625386997</v>
      </c>
      <c r="I3" s="118">
        <f>IF(juveniles!E10&gt;0,juveniles!E10,"")</f>
        <v>91.331269349845215</v>
      </c>
      <c r="J3" s="119">
        <f>IF(juveniles!E13&gt;0,juveniles!E13,"")</f>
        <v>42.724458204334368</v>
      </c>
      <c r="K3" s="118">
        <f>IF(juveniles!E14&gt;0,juveniles!E14,"")</f>
        <v>91.640866873065036</v>
      </c>
      <c r="L3" s="118">
        <f>IF(juveniles!E15&gt;0,juveniles!E15,"")</f>
        <v>117.02786377708978</v>
      </c>
      <c r="M3" s="118">
        <f>IF(juveniles!E16&gt;0,juveniles!E16,"")</f>
        <v>65.015479876160995</v>
      </c>
      <c r="N3" s="118">
        <f>IF(juveniles!E17&gt;0,juveniles!E17,"")</f>
        <v>23.21981424148607</v>
      </c>
      <c r="O3" s="118">
        <f>IF(juveniles!E18&gt;0,juveniles!E18,"")</f>
        <v>66.873065015479881</v>
      </c>
      <c r="P3" s="118">
        <f>IF(juveniles!E19&gt;0,juveniles!E19,"")</f>
        <v>9.2879256965944279</v>
      </c>
      <c r="Q3" s="118">
        <f>IF(juveniles!E20&gt;0,juveniles!E20,"")</f>
        <v>8.9783281733746136</v>
      </c>
      <c r="R3" s="118">
        <f>IF(juveniles!E23&gt;0,juveniles!E23,"")</f>
        <v>30.650154798761616</v>
      </c>
      <c r="S3" s="118">
        <f>IF(juveniles!E24&gt;0,juveniles!E24,"")</f>
        <v>6.8111455108359138</v>
      </c>
      <c r="T3" s="118" t="str">
        <f>IF(juveniles!E27&gt;0,juveniles!E27,"")</f>
        <v/>
      </c>
      <c r="U3" s="118" t="str">
        <f>IF(juveniles!E28&gt;0,juveniles!E28,"")</f>
        <v/>
      </c>
      <c r="V3" s="118" t="str">
        <f>IF(juveniles!E31&gt;0,juveniles!E31,"")</f>
        <v/>
      </c>
      <c r="W3" s="118" t="str">
        <f>IF(juveniles!E32&gt;0,juveniles!E32,"")</f>
        <v/>
      </c>
      <c r="X3" s="118">
        <f>IF(juveniles!E35&gt;0,juveniles!E35,"")</f>
        <v>34.984520123839012</v>
      </c>
      <c r="Y3" s="118">
        <f>IF(juveniles!E36&gt;0,juveniles!E36,"")</f>
        <v>8.0495356037151709</v>
      </c>
    </row>
    <row r="4" spans="1:25" ht="25.5" x14ac:dyDescent="0.2">
      <c r="A4" s="63" t="str">
        <f>'juveniles_stats (μm)'!A$2</f>
        <v>Echiniscus latruncularis</v>
      </c>
      <c r="B4" s="78" t="str">
        <f>'juveniles_stats (μm)'!B$2</f>
        <v>ZA.502/513/542/544/545/553/555</v>
      </c>
      <c r="C4" s="101">
        <f>juveniles!F1</f>
        <v>3</v>
      </c>
      <c r="D4" s="103">
        <f>IF(juveniles!G3&gt;0,juveniles!G3,"")</f>
        <v>514.81481481481478</v>
      </c>
      <c r="E4" s="118">
        <f>IF(juveniles!G6&gt;0,juveniles!G6,"")</f>
        <v>31.339031339031337</v>
      </c>
      <c r="F4" s="118">
        <f>IF(juveniles!G7&gt;0,juveniles!G7,"")</f>
        <v>17.663817663817664</v>
      </c>
      <c r="G4" s="118">
        <f>IF(juveniles!G8&gt;0,juveniles!G8,"")</f>
        <v>37.037037037037038</v>
      </c>
      <c r="H4" s="118">
        <f>IF(juveniles!G9&gt;0,juveniles!G9,"")</f>
        <v>17.094017094017094</v>
      </c>
      <c r="I4" s="118">
        <f>IF(juveniles!G10&gt;0,juveniles!G10,"")</f>
        <v>80.626780626780629</v>
      </c>
      <c r="J4" s="119">
        <f>IF(juveniles!G13&gt;0,juveniles!G13,"")</f>
        <v>52.421652421652418</v>
      </c>
      <c r="K4" s="118">
        <f>IF(juveniles!G14&gt;0,juveniles!G14,"")</f>
        <v>56.69515669515669</v>
      </c>
      <c r="L4" s="118">
        <f>IF(juveniles!G15&gt;0,juveniles!G15,"")</f>
        <v>87.464387464387457</v>
      </c>
      <c r="M4" s="118">
        <f>IF(juveniles!G16&gt;0,juveniles!G16,"")</f>
        <v>52.706552706552699</v>
      </c>
      <c r="N4" s="118">
        <f>IF(juveniles!G17&gt;0,juveniles!G17,"")</f>
        <v>32.193732193732195</v>
      </c>
      <c r="O4" s="118" t="str">
        <f>IF(juveniles!G18&gt;0,juveniles!G18,"")</f>
        <v/>
      </c>
      <c r="P4" s="118">
        <f>IF(juveniles!G19&gt;0,juveniles!G19,"")</f>
        <v>7.1225071225071224</v>
      </c>
      <c r="Q4" s="118">
        <f>IF(juveniles!G20&gt;0,juveniles!G20,"")</f>
        <v>11.111111111111111</v>
      </c>
      <c r="R4" s="118">
        <f>IF(juveniles!G23&gt;0,juveniles!G23,"")</f>
        <v>27.350427350427349</v>
      </c>
      <c r="S4" s="118">
        <f>IF(juveniles!G24&gt;0,juveniles!G24,"")</f>
        <v>6.5527065527065522</v>
      </c>
      <c r="T4" s="118" t="str">
        <f>IF(juveniles!G27&gt;0,juveniles!G27,"")</f>
        <v/>
      </c>
      <c r="U4" s="118" t="str">
        <f>IF(juveniles!G28&gt;0,juveniles!G28,"")</f>
        <v/>
      </c>
      <c r="V4" s="118">
        <f>IF(juveniles!G31&gt;0,juveniles!G31,"")</f>
        <v>26.495726495726498</v>
      </c>
      <c r="W4" s="118">
        <f>IF(juveniles!G32&gt;0,juveniles!G32,"")</f>
        <v>6.267806267806268</v>
      </c>
      <c r="X4" s="118">
        <f>IF(juveniles!G35&gt;0,juveniles!G35,"")</f>
        <v>33.333333333333329</v>
      </c>
      <c r="Y4" s="118">
        <f>IF(juveniles!G36&gt;0,juveniles!G36,"")</f>
        <v>9.116809116809117</v>
      </c>
    </row>
    <row r="5" spans="1:25" ht="25.5" x14ac:dyDescent="0.2">
      <c r="A5" s="63" t="str">
        <f>'juveniles_stats (μm)'!A$2</f>
        <v>Echiniscus latruncularis</v>
      </c>
      <c r="B5" s="78" t="str">
        <f>'juveniles_stats (μm)'!B$2</f>
        <v>ZA.502/513/542/544/545/553/555</v>
      </c>
      <c r="C5" s="101">
        <f>juveniles!H1</f>
        <v>4</v>
      </c>
      <c r="D5" s="103">
        <f>IF(juveniles!I3&gt;0,juveniles!I3,"")</f>
        <v>417.37967914438502</v>
      </c>
      <c r="E5" s="118">
        <f>IF(juveniles!I6&gt;0,juveniles!I6,"")</f>
        <v>29.411764705882355</v>
      </c>
      <c r="F5" s="118">
        <f>IF(juveniles!I7&gt;0,juveniles!I7,"")</f>
        <v>16.310160427807485</v>
      </c>
      <c r="G5" s="118">
        <f>IF(juveniles!I8&gt;0,juveniles!I8,"")</f>
        <v>38.770053475935825</v>
      </c>
      <c r="H5" s="118">
        <f>IF(juveniles!I9&gt;0,juveniles!I9,"")</f>
        <v>14.705882352941178</v>
      </c>
      <c r="I5" s="118">
        <f>IF(juveniles!I10&gt;0,juveniles!I10,"")</f>
        <v>72.994652406417117</v>
      </c>
      <c r="J5" s="119">
        <f>IF(juveniles!I13&gt;0,juveniles!I13,"")</f>
        <v>80.48128342245991</v>
      </c>
      <c r="K5" s="118" t="str">
        <f>IF(juveniles!I14&gt;0,juveniles!I14,"")</f>
        <v/>
      </c>
      <c r="L5" s="118" t="str">
        <f>IF(juveniles!I15&gt;0,juveniles!I15,"")</f>
        <v/>
      </c>
      <c r="M5" s="118" t="str">
        <f>IF(juveniles!I16&gt;0,juveniles!I16,"")</f>
        <v/>
      </c>
      <c r="N5" s="118">
        <f>IF(juveniles!I17&gt;0,juveniles!I17,"")</f>
        <v>23.796791443850267</v>
      </c>
      <c r="O5" s="118">
        <f>IF(juveniles!I18&gt;0,juveniles!I18,"")</f>
        <v>104.01069518716577</v>
      </c>
      <c r="P5" s="118" t="str">
        <f>IF(juveniles!I19&gt;0,juveniles!I19,"")</f>
        <v/>
      </c>
      <c r="Q5" s="118">
        <f>IF(juveniles!I20&gt;0,juveniles!I20,"")</f>
        <v>9.6256684491978621</v>
      </c>
      <c r="R5" s="118">
        <f>IF(juveniles!I23&gt;0,juveniles!I23,"")</f>
        <v>25.668449197860966</v>
      </c>
      <c r="S5" s="118">
        <f>IF(juveniles!I24&gt;0,juveniles!I24,"")</f>
        <v>6.1497326203208553</v>
      </c>
      <c r="T5" s="118">
        <f>IF(juveniles!I27&gt;0,juveniles!I27,"")</f>
        <v>26.203208556149736</v>
      </c>
      <c r="U5" s="118">
        <f>IF(juveniles!I28&gt;0,juveniles!I28,"")</f>
        <v>6.6844919786096257</v>
      </c>
      <c r="V5" s="118">
        <f>IF(juveniles!I31&gt;0,juveniles!I31,"")</f>
        <v>25.133689839572192</v>
      </c>
      <c r="W5" s="118">
        <f>IF(juveniles!I32&gt;0,juveniles!I32,"")</f>
        <v>5.6149732620320858</v>
      </c>
      <c r="X5" s="118" t="str">
        <f>IF(juveniles!I35&gt;0,juveniles!I35,"")</f>
        <v/>
      </c>
      <c r="Y5" s="118" t="str">
        <f>IF(juveniles!I36&gt;0,juveniles!I36,"")</f>
        <v/>
      </c>
    </row>
    <row r="6" spans="1:25" ht="25.5" x14ac:dyDescent="0.2">
      <c r="A6" s="63" t="str">
        <f>'juveniles_stats (μm)'!A$2</f>
        <v>Echiniscus latruncularis</v>
      </c>
      <c r="B6" s="78" t="str">
        <f>'juveniles_stats (μm)'!B$2</f>
        <v>ZA.502/513/542/544/545/553/555</v>
      </c>
      <c r="C6" s="101">
        <f>juveniles!J1</f>
        <v>5</v>
      </c>
      <c r="D6" s="103">
        <f>IF(juveniles!K3&gt;0,juveniles!K3,"")</f>
        <v>490.5263157894737</v>
      </c>
      <c r="E6" s="118">
        <f>IF(juveniles!K6&gt;0,juveniles!K6,"")</f>
        <v>27.631578947368425</v>
      </c>
      <c r="F6" s="118">
        <f>IF(juveniles!K7&gt;0,juveniles!K7,"")</f>
        <v>22.631578947368418</v>
      </c>
      <c r="G6" s="118">
        <f>IF(juveniles!K8&gt;0,juveniles!K8,"")</f>
        <v>48.157894736842103</v>
      </c>
      <c r="H6" s="118">
        <f>IF(juveniles!K9&gt;0,juveniles!K9,"")</f>
        <v>15.526315789473685</v>
      </c>
      <c r="I6" s="118">
        <f>IF(juveniles!K10&gt;0,juveniles!K10,"")</f>
        <v>99.21052631578948</v>
      </c>
      <c r="J6" s="119">
        <f>IF(juveniles!K13&gt;0,juveniles!K13,"")</f>
        <v>61.578947368421041</v>
      </c>
      <c r="K6" s="118">
        <f>IF(juveniles!K14&gt;0,juveniles!K14,"")</f>
        <v>55.26315789473685</v>
      </c>
      <c r="L6" s="118" t="str">
        <f>IF(juveniles!K15&gt;0,juveniles!K15,"")</f>
        <v/>
      </c>
      <c r="M6" s="118" t="str">
        <f>IF(juveniles!K16&gt;0,juveniles!K16,"")</f>
        <v/>
      </c>
      <c r="N6" s="118">
        <f>IF(juveniles!K17&gt;0,juveniles!K17,"")</f>
        <v>27.368421052631582</v>
      </c>
      <c r="O6" s="118" t="str">
        <f>IF(juveniles!K18&gt;0,juveniles!K18,"")</f>
        <v/>
      </c>
      <c r="P6" s="118" t="str">
        <f>IF(juveniles!K19&gt;0,juveniles!K19,"")</f>
        <v/>
      </c>
      <c r="Q6" s="118">
        <f>IF(juveniles!K20&gt;0,juveniles!K20,"")</f>
        <v>10.526315789473683</v>
      </c>
      <c r="R6" s="118" t="str">
        <f>IF(juveniles!K23&gt;0,juveniles!K23,"")</f>
        <v/>
      </c>
      <c r="S6" s="118" t="str">
        <f>IF(juveniles!K24&gt;0,juveniles!K24,"")</f>
        <v/>
      </c>
      <c r="T6" s="118">
        <f>IF(juveniles!K27&gt;0,juveniles!K27,"")</f>
        <v>31.05263157894737</v>
      </c>
      <c r="U6" s="118">
        <f>IF(juveniles!K28&gt;0,juveniles!K28,"")</f>
        <v>6.8421052631578956</v>
      </c>
      <c r="V6" s="118">
        <f>IF(juveniles!K31&gt;0,juveniles!K31,"")</f>
        <v>31.842105263157894</v>
      </c>
      <c r="W6" s="118">
        <f>IF(juveniles!K32&gt;0,juveniles!K32,"")</f>
        <v>6.8421052631578956</v>
      </c>
      <c r="X6" s="118">
        <f>IF(juveniles!K35&gt;0,juveniles!K35,"")</f>
        <v>39.473684210526315</v>
      </c>
      <c r="Y6" s="118">
        <f>IF(juveniles!K36&gt;0,juveniles!K36,"")</f>
        <v>9.4736842105263168</v>
      </c>
    </row>
    <row r="7" spans="1:25" ht="25.5" x14ac:dyDescent="0.2">
      <c r="A7" s="63" t="str">
        <f>'juveniles_stats (μm)'!A$2</f>
        <v>Echiniscus latruncularis</v>
      </c>
      <c r="B7" s="78" t="str">
        <f>'juveniles_stats (μm)'!B$2</f>
        <v>ZA.502/513/542/544/545/553/555</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IF(juveniles!M13&gt;0,juveniles!M13,"")</f>
        <v/>
      </c>
      <c r="K7" s="118" t="str">
        <f>IF(juveniles!M14&gt;0,juveniles!M14,"")</f>
        <v/>
      </c>
      <c r="L7" s="118" t="str">
        <f>IF(juveniles!M15&gt;0,juveniles!M15,"")</f>
        <v/>
      </c>
      <c r="M7" s="118" t="str">
        <f>IF(juveniles!M16&gt;0,juveniles!M16,"")</f>
        <v/>
      </c>
      <c r="N7" s="118" t="str">
        <f>IF(juveniles!M17&gt;0,juveniles!M17,"")</f>
        <v/>
      </c>
      <c r="O7" s="118" t="str">
        <f>IF(juveniles!M18&gt;0,juveniles!M18,"")</f>
        <v/>
      </c>
      <c r="P7" s="118" t="str">
        <f>IF(juveniles!M19&gt;0,juveniles!M19,"")</f>
        <v/>
      </c>
      <c r="Q7" s="118" t="str">
        <f>IF(juveniles!M20&gt;0,juveniles!M20,"")</f>
        <v/>
      </c>
      <c r="R7" s="118" t="str">
        <f>IF(juveniles!M23&gt;0,juveniles!M23,"")</f>
        <v/>
      </c>
      <c r="S7" s="118" t="str">
        <f>IF(juveniles!M24&gt;0,juveniles!M24,"")</f>
        <v/>
      </c>
      <c r="T7" s="118" t="str">
        <f>IF(juveniles!M27&gt;0,juveniles!M27,"")</f>
        <v/>
      </c>
      <c r="U7" s="118" t="str">
        <f>IF(juveniles!M28&gt;0,juveniles!M28,"")</f>
        <v/>
      </c>
      <c r="V7" s="118" t="str">
        <f>IF(juveniles!M31&gt;0,juveniles!M31,"")</f>
        <v/>
      </c>
      <c r="W7" s="118" t="str">
        <f>IF(juveniles!M32&gt;0,juveniles!M32,"")</f>
        <v/>
      </c>
      <c r="X7" s="118" t="str">
        <f>IF(juveniles!M35&gt;0,juveniles!M35,"")</f>
        <v/>
      </c>
      <c r="Y7" s="118" t="str">
        <f>IF(juveniles!M36&gt;0,juveniles!M36,"")</f>
        <v/>
      </c>
    </row>
    <row r="8" spans="1:25" ht="25.5" x14ac:dyDescent="0.2">
      <c r="A8" s="63" t="str">
        <f>'juveniles_stats (μm)'!A$2</f>
        <v>Echiniscus latruncularis</v>
      </c>
      <c r="B8" s="78" t="str">
        <f>'juveniles_stats (μm)'!B$2</f>
        <v>ZA.502/513/542/544/545/553/555</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IF(juveniles!O13&gt;0,juveniles!O13,"")</f>
        <v/>
      </c>
      <c r="K8" s="118" t="str">
        <f>IF(juveniles!O14&gt;0,juveniles!O14,"")</f>
        <v/>
      </c>
      <c r="L8" s="118" t="str">
        <f>IF(juveniles!O15&gt;0,juveniles!O15,"")</f>
        <v/>
      </c>
      <c r="M8" s="118" t="str">
        <f>IF(juveniles!O16&gt;0,juveniles!O16,"")</f>
        <v/>
      </c>
      <c r="N8" s="118" t="str">
        <f>IF(juveniles!O17&gt;0,juveniles!O17,"")</f>
        <v/>
      </c>
      <c r="O8" s="118" t="str">
        <f>IF(juveniles!O18&gt;0,juveniles!O18,"")</f>
        <v/>
      </c>
      <c r="P8" s="118" t="str">
        <f>IF(juveniles!O19&gt;0,juveniles!O19,"")</f>
        <v/>
      </c>
      <c r="Q8" s="118" t="str">
        <f>IF(juveniles!O20&gt;0,juveniles!O20,"")</f>
        <v/>
      </c>
      <c r="R8" s="118" t="str">
        <f>IF(juveniles!O23&gt;0,juveniles!O23,"")</f>
        <v/>
      </c>
      <c r="S8" s="118" t="str">
        <f>IF(juveniles!O24&gt;0,juveniles!O24,"")</f>
        <v/>
      </c>
      <c r="T8" s="118" t="str">
        <f>IF(juveniles!O27&gt;0,juveniles!O27,"")</f>
        <v/>
      </c>
      <c r="U8" s="118" t="str">
        <f>IF(juveniles!O28&gt;0,juveniles!O28,"")</f>
        <v/>
      </c>
      <c r="V8" s="118" t="str">
        <f>IF(juveniles!O31&gt;0,juveniles!O31,"")</f>
        <v/>
      </c>
      <c r="W8" s="118" t="str">
        <f>IF(juveniles!O32&gt;0,juveniles!O32,"")</f>
        <v/>
      </c>
      <c r="X8" s="118" t="str">
        <f>IF(juveniles!O35&gt;0,juveniles!O35,"")</f>
        <v/>
      </c>
      <c r="Y8" s="118" t="str">
        <f>IF(juveniles!O36&gt;0,juveniles!O36,"")</f>
        <v/>
      </c>
    </row>
    <row r="9" spans="1:25" ht="25.5" x14ac:dyDescent="0.2">
      <c r="A9" s="63" t="str">
        <f>'juveniles_stats (μm)'!A$2</f>
        <v>Echiniscus latruncularis</v>
      </c>
      <c r="B9" s="78" t="str">
        <f>'juveniles_stats (μm)'!B$2</f>
        <v>ZA.502/513/542/544/545/553/555</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IF(juveniles!Q13&gt;0,juveniles!Q13,"")</f>
        <v/>
      </c>
      <c r="K9" s="118" t="str">
        <f>IF(juveniles!Q14&gt;0,juveniles!Q14,"")</f>
        <v/>
      </c>
      <c r="L9" s="118" t="str">
        <f>IF(juveniles!Q15&gt;0,juveniles!Q15,"")</f>
        <v/>
      </c>
      <c r="M9" s="118" t="str">
        <f>IF(juveniles!Q16&gt;0,juveniles!Q16,"")</f>
        <v/>
      </c>
      <c r="N9" s="118" t="str">
        <f>IF(juveniles!Q17&gt;0,juveniles!Q17,"")</f>
        <v/>
      </c>
      <c r="O9" s="118" t="str">
        <f>IF(juveniles!Q18&gt;0,juveniles!Q18,"")</f>
        <v/>
      </c>
      <c r="P9" s="118" t="str">
        <f>IF(juveniles!Q19&gt;0,juveniles!Q19,"")</f>
        <v/>
      </c>
      <c r="Q9" s="118" t="str">
        <f>IF(juveniles!Q20&gt;0,juveniles!Q20,"")</f>
        <v/>
      </c>
      <c r="R9" s="118" t="str">
        <f>IF(juveniles!Q23&gt;0,juveniles!Q23,"")</f>
        <v/>
      </c>
      <c r="S9" s="118" t="str">
        <f>IF(juveniles!Q24&gt;0,juveniles!Q24,"")</f>
        <v/>
      </c>
      <c r="T9" s="118" t="str">
        <f>IF(juveniles!Q27&gt;0,juveniles!Q27,"")</f>
        <v/>
      </c>
      <c r="U9" s="118" t="str">
        <f>IF(juveniles!Q28&gt;0,juveniles!Q28,"")</f>
        <v/>
      </c>
      <c r="V9" s="118" t="str">
        <f>IF(juveniles!Q31&gt;0,juveniles!Q31,"")</f>
        <v/>
      </c>
      <c r="W9" s="118" t="str">
        <f>IF(juveniles!Q32&gt;0,juveniles!Q32,"")</f>
        <v/>
      </c>
      <c r="X9" s="118" t="str">
        <f>IF(juveniles!Q35&gt;0,juveniles!Q35,"")</f>
        <v/>
      </c>
      <c r="Y9" s="118" t="str">
        <f>IF(juveniles!Q36&gt;0,juveniles!Q36,"")</f>
        <v/>
      </c>
    </row>
    <row r="10" spans="1:25" ht="25.5" x14ac:dyDescent="0.2">
      <c r="A10" s="63" t="str">
        <f>'juveniles_stats (μm)'!A$2</f>
        <v>Echiniscus latruncularis</v>
      </c>
      <c r="B10" s="78" t="str">
        <f>'juveniles_stats (μm)'!B$2</f>
        <v>ZA.502/513/542/544/545/553/555</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IF(juveniles!S13&gt;0,juveniles!S13,"")</f>
        <v/>
      </c>
      <c r="K10" s="118" t="str">
        <f>IF(juveniles!S14&gt;0,juveniles!S14,"")</f>
        <v/>
      </c>
      <c r="L10" s="118" t="str">
        <f>IF(juveniles!S15&gt;0,juveniles!S15,"")</f>
        <v/>
      </c>
      <c r="M10" s="118" t="str">
        <f>IF(juveniles!S16&gt;0,juveniles!S16,"")</f>
        <v/>
      </c>
      <c r="N10" s="118" t="str">
        <f>IF(juveniles!S17&gt;0,juveniles!S17,"")</f>
        <v/>
      </c>
      <c r="O10" s="118" t="str">
        <f>IF(juveniles!S18&gt;0,juveniles!S18,"")</f>
        <v/>
      </c>
      <c r="P10" s="118" t="str">
        <f>IF(juveniles!S19&gt;0,juveniles!S19,"")</f>
        <v/>
      </c>
      <c r="Q10" s="118" t="str">
        <f>IF(juveniles!S20&gt;0,juveniles!S20,"")</f>
        <v/>
      </c>
      <c r="R10" s="118" t="str">
        <f>IF(juveniles!S23&gt;0,juveniles!S23,"")</f>
        <v/>
      </c>
      <c r="S10" s="118" t="str">
        <f>IF(juveniles!S24&gt;0,juveniles!S24,"")</f>
        <v/>
      </c>
      <c r="T10" s="118" t="str">
        <f>IF(juveniles!S27&gt;0,juveniles!S27,"")</f>
        <v/>
      </c>
      <c r="U10" s="118" t="str">
        <f>IF(juveniles!S28&gt;0,juveniles!S28,"")</f>
        <v/>
      </c>
      <c r="V10" s="118" t="str">
        <f>IF(juveniles!S31&gt;0,juveniles!S31,"")</f>
        <v/>
      </c>
      <c r="W10" s="118" t="str">
        <f>IF(juveniles!S32&gt;0,juveniles!S32,"")</f>
        <v/>
      </c>
      <c r="X10" s="118" t="str">
        <f>IF(juveniles!S35&gt;0,juveniles!S35,"")</f>
        <v/>
      </c>
      <c r="Y10" s="118" t="str">
        <f>IF(juveniles!S36&gt;0,juveniles!S36,"")</f>
        <v/>
      </c>
    </row>
    <row r="11" spans="1:25" ht="25.5" x14ac:dyDescent="0.2">
      <c r="A11" s="63" t="str">
        <f>'juveniles_stats (μm)'!A$2</f>
        <v>Echiniscus latruncularis</v>
      </c>
      <c r="B11" s="78" t="str">
        <f>'juveniles_stats (μm)'!B$2</f>
        <v>ZA.502/513/542/544/545/553/555</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IF(juveniles!U13&gt;0,juveniles!U13,"")</f>
        <v/>
      </c>
      <c r="K11" s="118" t="str">
        <f>IF(juveniles!U14&gt;0,juveniles!U14,"")</f>
        <v/>
      </c>
      <c r="L11" s="118" t="str">
        <f>IF(juveniles!U15&gt;0,juveniles!U15,"")</f>
        <v/>
      </c>
      <c r="M11" s="118" t="str">
        <f>IF(juveniles!U16&gt;0,juveniles!U16,"")</f>
        <v/>
      </c>
      <c r="N11" s="118" t="str">
        <f>IF(juveniles!U17&gt;0,juveniles!U17,"")</f>
        <v/>
      </c>
      <c r="O11" s="118" t="str">
        <f>IF(juveniles!U18&gt;0,juveniles!U18,"")</f>
        <v/>
      </c>
      <c r="P11" s="118" t="str">
        <f>IF(juveniles!U19&gt;0,juveniles!U19,"")</f>
        <v/>
      </c>
      <c r="Q11" s="118" t="str">
        <f>IF(juveniles!U20&gt;0,juveniles!U20,"")</f>
        <v/>
      </c>
      <c r="R11" s="118" t="str">
        <f>IF(juveniles!U23&gt;0,juveniles!U23,"")</f>
        <v/>
      </c>
      <c r="S11" s="118" t="str">
        <f>IF(juveniles!U24&gt;0,juveniles!U24,"")</f>
        <v/>
      </c>
      <c r="T11" s="118" t="str">
        <f>IF(juveniles!U27&gt;0,juveniles!U27,"")</f>
        <v/>
      </c>
      <c r="U11" s="118" t="str">
        <f>IF(juveniles!U28&gt;0,juveniles!U28,"")</f>
        <v/>
      </c>
      <c r="V11" s="118" t="str">
        <f>IF(juveniles!U31&gt;0,juveniles!U31,"")</f>
        <v/>
      </c>
      <c r="W11" s="118" t="str">
        <f>IF(juveniles!U32&gt;0,juveniles!U32,"")</f>
        <v/>
      </c>
      <c r="X11" s="118" t="str">
        <f>IF(juveniles!U35&gt;0,juveniles!U35,"")</f>
        <v/>
      </c>
      <c r="Y11" s="118" t="str">
        <f>IF(juveniles!U36&gt;0,juveniles!U36,"")</f>
        <v/>
      </c>
    </row>
    <row r="12" spans="1:25" ht="25.5" x14ac:dyDescent="0.2">
      <c r="A12" s="63" t="str">
        <f>'juveniles_stats (μm)'!A$2</f>
        <v>Echiniscus latruncularis</v>
      </c>
      <c r="B12" s="78" t="str">
        <f>'juveniles_stats (μm)'!B$2</f>
        <v>ZA.502/513/542/544/545/553/555</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IF(juveniles!W13&gt;0,juveniles!W13,"")</f>
        <v/>
      </c>
      <c r="K12" s="118" t="str">
        <f>IF(juveniles!W14&gt;0,juveniles!W14,"")</f>
        <v/>
      </c>
      <c r="L12" s="118" t="str">
        <f>IF(juveniles!W15&gt;0,juveniles!W15,"")</f>
        <v/>
      </c>
      <c r="M12" s="118" t="str">
        <f>IF(juveniles!W16&gt;0,juveniles!W16,"")</f>
        <v/>
      </c>
      <c r="N12" s="118" t="str">
        <f>IF(juveniles!W17&gt;0,juveniles!W17,"")</f>
        <v/>
      </c>
      <c r="O12" s="118" t="str">
        <f>IF(juveniles!W18&gt;0,juveniles!W18,"")</f>
        <v/>
      </c>
      <c r="P12" s="118" t="str">
        <f>IF(juveniles!W19&gt;0,juveniles!W19,"")</f>
        <v/>
      </c>
      <c r="Q12" s="118" t="str">
        <f>IF(juveniles!W20&gt;0,juveniles!W20,"")</f>
        <v/>
      </c>
      <c r="R12" s="118" t="str">
        <f>IF(juveniles!W23&gt;0,juveniles!W23,"")</f>
        <v/>
      </c>
      <c r="S12" s="118" t="str">
        <f>IF(juveniles!W24&gt;0,juveniles!W24,"")</f>
        <v/>
      </c>
      <c r="T12" s="118" t="str">
        <f>IF(juveniles!W27&gt;0,juveniles!W27,"")</f>
        <v/>
      </c>
      <c r="U12" s="118" t="str">
        <f>IF(juveniles!W28&gt;0,juveniles!W28,"")</f>
        <v/>
      </c>
      <c r="V12" s="118" t="str">
        <f>IF(juveniles!W31&gt;0,juveniles!W31,"")</f>
        <v/>
      </c>
      <c r="W12" s="118" t="str">
        <f>IF(juveniles!W32&gt;0,juveniles!W32,"")</f>
        <v/>
      </c>
      <c r="X12" s="118" t="str">
        <f>IF(juveniles!W35&gt;0,juveniles!W35,"")</f>
        <v/>
      </c>
      <c r="Y12" s="118" t="str">
        <f>IF(juveniles!W36&gt;0,juveniles!W36,"")</f>
        <v/>
      </c>
    </row>
    <row r="13" spans="1:25" ht="25.5" x14ac:dyDescent="0.2">
      <c r="A13" s="63" t="str">
        <f>'juveniles_stats (μm)'!A$2</f>
        <v>Echiniscus latruncularis</v>
      </c>
      <c r="B13" s="78" t="str">
        <f>'juveniles_stats (μm)'!B$2</f>
        <v>ZA.502/513/542/544/545/553/555</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IF(juveniles!Y13&gt;0,juveniles!Y13,"")</f>
        <v/>
      </c>
      <c r="K13" s="118" t="str">
        <f>IF(juveniles!Y14&gt;0,juveniles!Y14,"")</f>
        <v/>
      </c>
      <c r="L13" s="118" t="str">
        <f>IF(juveniles!Y15&gt;0,juveniles!Y15,"")</f>
        <v/>
      </c>
      <c r="M13" s="118" t="str">
        <f>IF(juveniles!Y16&gt;0,juveniles!Y16,"")</f>
        <v/>
      </c>
      <c r="N13" s="118" t="str">
        <f>IF(juveniles!Y17&gt;0,juveniles!Y17,"")</f>
        <v/>
      </c>
      <c r="O13" s="118" t="str">
        <f>IF(juveniles!Y18&gt;0,juveniles!Y18,"")</f>
        <v/>
      </c>
      <c r="P13" s="118" t="str">
        <f>IF(juveniles!Y19&gt;0,juveniles!Y19,"")</f>
        <v/>
      </c>
      <c r="Q13" s="118" t="str">
        <f>IF(juveniles!Y20&gt;0,juveniles!Y20,"")</f>
        <v/>
      </c>
      <c r="R13" s="118" t="str">
        <f>IF(juveniles!Y23&gt;0,juveniles!Y23,"")</f>
        <v/>
      </c>
      <c r="S13" s="118" t="str">
        <f>IF(juveniles!Y24&gt;0,juveniles!Y24,"")</f>
        <v/>
      </c>
      <c r="T13" s="118" t="str">
        <f>IF(juveniles!Y27&gt;0,juveniles!Y27,"")</f>
        <v/>
      </c>
      <c r="U13" s="118" t="str">
        <f>IF(juveniles!Y28&gt;0,juveniles!Y28,"")</f>
        <v/>
      </c>
      <c r="V13" s="118" t="str">
        <f>IF(juveniles!Y31&gt;0,juveniles!Y31,"")</f>
        <v/>
      </c>
      <c r="W13" s="118" t="str">
        <f>IF(juveniles!Y32&gt;0,juveniles!Y32,"")</f>
        <v/>
      </c>
      <c r="X13" s="118" t="str">
        <f>IF(juveniles!Y35&gt;0,juveniles!Y35,"")</f>
        <v/>
      </c>
      <c r="Y13" s="118" t="str">
        <f>IF(juveniles!Y36&gt;0,juveniles!Y36,"")</f>
        <v/>
      </c>
    </row>
    <row r="14" spans="1:25" ht="25.5" x14ac:dyDescent="0.2">
      <c r="A14" s="63" t="str">
        <f>'juveniles_stats (μm)'!A$2</f>
        <v>Echiniscus latruncularis</v>
      </c>
      <c r="B14" s="78" t="str">
        <f>'juveniles_stats (μm)'!B$2</f>
        <v>ZA.502/513/542/544/545/553/555</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IF(juveniles!AA13&gt;0,juveniles!AA13,"")</f>
        <v/>
      </c>
      <c r="K14" s="118" t="str">
        <f>IF(juveniles!AA14&gt;0,juveniles!AA14,"")</f>
        <v/>
      </c>
      <c r="L14" s="118" t="str">
        <f>IF(juveniles!AA15&gt;0,juveniles!AA15,"")</f>
        <v/>
      </c>
      <c r="M14" s="118" t="str">
        <f>IF(juveniles!AA16&gt;0,juveniles!AA16,"")</f>
        <v/>
      </c>
      <c r="N14" s="118" t="str">
        <f>IF(juveniles!AA17&gt;0,juveniles!AA17,"")</f>
        <v/>
      </c>
      <c r="O14" s="118" t="str">
        <f>IF(juveniles!AA18&gt;0,juveniles!AA18,"")</f>
        <v/>
      </c>
      <c r="P14" s="118" t="str">
        <f>IF(juveniles!AA19&gt;0,juveniles!AA19,"")</f>
        <v/>
      </c>
      <c r="Q14" s="118" t="str">
        <f>IF(juveniles!AA20&gt;0,juveniles!AA20,"")</f>
        <v/>
      </c>
      <c r="R14" s="118" t="str">
        <f>IF(juveniles!AA23&gt;0,juveniles!AA23,"")</f>
        <v/>
      </c>
      <c r="S14" s="118" t="str">
        <f>IF(juveniles!AA24&gt;0,juveniles!AA24,"")</f>
        <v/>
      </c>
      <c r="T14" s="118" t="str">
        <f>IF(juveniles!AA27&gt;0,juveniles!AA27,"")</f>
        <v/>
      </c>
      <c r="U14" s="118" t="str">
        <f>IF(juveniles!AA28&gt;0,juveniles!AA28,"")</f>
        <v/>
      </c>
      <c r="V14" s="118" t="str">
        <f>IF(juveniles!AA31&gt;0,juveniles!AA31,"")</f>
        <v/>
      </c>
      <c r="W14" s="118" t="str">
        <f>IF(juveniles!AA32&gt;0,juveniles!AA32,"")</f>
        <v/>
      </c>
      <c r="X14" s="118" t="str">
        <f>IF(juveniles!AA35&gt;0,juveniles!AA35,"")</f>
        <v/>
      </c>
      <c r="Y14" s="118" t="str">
        <f>IF(juveniles!AA36&gt;0,juveniles!AA36,"")</f>
        <v/>
      </c>
    </row>
    <row r="15" spans="1:25" ht="25.5" x14ac:dyDescent="0.2">
      <c r="A15" s="63" t="str">
        <f>'juveniles_stats (μm)'!A$2</f>
        <v>Echiniscus latruncularis</v>
      </c>
      <c r="B15" s="78" t="str">
        <f>'juveniles_stats (μm)'!B$2</f>
        <v>ZA.502/513/542/544/545/553/555</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IF(juveniles!AC13&gt;0,juveniles!AC13,"")</f>
        <v/>
      </c>
      <c r="K15" s="118" t="str">
        <f>IF(juveniles!AC14&gt;0,juveniles!AC14,"")</f>
        <v/>
      </c>
      <c r="L15" s="118" t="str">
        <f>IF(juveniles!AC15&gt;0,juveniles!AC15,"")</f>
        <v/>
      </c>
      <c r="M15" s="118" t="str">
        <f>IF(juveniles!AC16&gt;0,juveniles!AC16,"")</f>
        <v/>
      </c>
      <c r="N15" s="118" t="str">
        <f>IF(juveniles!AC17&gt;0,juveniles!AC17,"")</f>
        <v/>
      </c>
      <c r="O15" s="118" t="str">
        <f>IF(juveniles!AC18&gt;0,juveniles!AC18,"")</f>
        <v/>
      </c>
      <c r="P15" s="118" t="str">
        <f>IF(juveniles!AC19&gt;0,juveniles!AC19,"")</f>
        <v/>
      </c>
      <c r="Q15" s="118" t="str">
        <f>IF(juveniles!AC20&gt;0,juveniles!AC20,"")</f>
        <v/>
      </c>
      <c r="R15" s="118" t="str">
        <f>IF(juveniles!AC23&gt;0,juveniles!AC23,"")</f>
        <v/>
      </c>
      <c r="S15" s="118" t="str">
        <f>IF(juveniles!AC24&gt;0,juveniles!AC24,"")</f>
        <v/>
      </c>
      <c r="T15" s="118" t="str">
        <f>IF(juveniles!AC27&gt;0,juveniles!AC27,"")</f>
        <v/>
      </c>
      <c r="U15" s="118" t="str">
        <f>IF(juveniles!AC28&gt;0,juveniles!AC28,"")</f>
        <v/>
      </c>
      <c r="V15" s="118" t="str">
        <f>IF(juveniles!AC31&gt;0,juveniles!AC31,"")</f>
        <v/>
      </c>
      <c r="W15" s="118" t="str">
        <f>IF(juveniles!AC32&gt;0,juveniles!AC32,"")</f>
        <v/>
      </c>
      <c r="X15" s="118" t="str">
        <f>IF(juveniles!AC35&gt;0,juveniles!AC35,"")</f>
        <v/>
      </c>
      <c r="Y15" s="118" t="str">
        <f>IF(juveniles!AC36&gt;0,juveniles!AC36,"")</f>
        <v/>
      </c>
    </row>
    <row r="16" spans="1:25" ht="25.5" x14ac:dyDescent="0.2">
      <c r="A16" s="63" t="str">
        <f>'juveniles_stats (μm)'!A$2</f>
        <v>Echiniscus latruncularis</v>
      </c>
      <c r="B16" s="78" t="str">
        <f>'juveniles_stats (μm)'!B$2</f>
        <v>ZA.502/513/542/544/545/553/555</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IF(juveniles!AE13&gt;0,juveniles!AE13,"")</f>
        <v/>
      </c>
      <c r="K16" s="118" t="str">
        <f>IF(juveniles!AE14&gt;0,juveniles!AE14,"")</f>
        <v/>
      </c>
      <c r="L16" s="118" t="str">
        <f>IF(juveniles!AE15&gt;0,juveniles!AE15,"")</f>
        <v/>
      </c>
      <c r="M16" s="118" t="str">
        <f>IF(juveniles!AE16&gt;0,juveniles!AE16,"")</f>
        <v/>
      </c>
      <c r="N16" s="118" t="str">
        <f>IF(juveniles!AE17&gt;0,juveniles!AE17,"")</f>
        <v/>
      </c>
      <c r="O16" s="118" t="str">
        <f>IF(juveniles!AE18&gt;0,juveniles!AE18,"")</f>
        <v/>
      </c>
      <c r="P16" s="118" t="str">
        <f>IF(juveniles!AE19&gt;0,juveniles!AE19,"")</f>
        <v/>
      </c>
      <c r="Q16" s="118" t="str">
        <f>IF(juveniles!AE20&gt;0,juveniles!AE20,"")</f>
        <v/>
      </c>
      <c r="R16" s="118" t="str">
        <f>IF(juveniles!AE23&gt;0,juveniles!AE23,"")</f>
        <v/>
      </c>
      <c r="S16" s="118" t="str">
        <f>IF(juveniles!AE24&gt;0,juveniles!AE24,"")</f>
        <v/>
      </c>
      <c r="T16" s="118" t="str">
        <f>IF(juveniles!AE27&gt;0,juveniles!AE27,"")</f>
        <v/>
      </c>
      <c r="U16" s="118" t="str">
        <f>IF(juveniles!AE28&gt;0,juveniles!AE28,"")</f>
        <v/>
      </c>
      <c r="V16" s="118" t="str">
        <f>IF(juveniles!AE31&gt;0,juveniles!AE31,"")</f>
        <v/>
      </c>
      <c r="W16" s="118" t="str">
        <f>IF(juveniles!AE32&gt;0,juveniles!AE32,"")</f>
        <v/>
      </c>
      <c r="X16" s="118" t="str">
        <f>IF(juveniles!AE35&gt;0,juveniles!AE35,"")</f>
        <v/>
      </c>
      <c r="Y16" s="118" t="str">
        <f>IF(juveniles!AE36&gt;0,juveniles!AE36,"")</f>
        <v/>
      </c>
    </row>
    <row r="17" spans="1:25" ht="25.5" x14ac:dyDescent="0.2">
      <c r="A17" s="63" t="str">
        <f>'juveniles_stats (μm)'!A$2</f>
        <v>Echiniscus latruncularis</v>
      </c>
      <c r="B17" s="78" t="str">
        <f>'juveniles_stats (μm)'!B$2</f>
        <v>ZA.502/513/542/544/545/553/555</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IF(juveniles!AG13&gt;0,juveniles!AG13,"")</f>
        <v/>
      </c>
      <c r="K17" s="118" t="str">
        <f>IF(juveniles!AG14&gt;0,juveniles!AG14,"")</f>
        <v/>
      </c>
      <c r="L17" s="118" t="str">
        <f>IF(juveniles!AG15&gt;0,juveniles!AG15,"")</f>
        <v/>
      </c>
      <c r="M17" s="118" t="str">
        <f>IF(juveniles!AG16&gt;0,juveniles!AG16,"")</f>
        <v/>
      </c>
      <c r="N17" s="118" t="str">
        <f>IF(juveniles!AG17&gt;0,juveniles!AG17,"")</f>
        <v/>
      </c>
      <c r="O17" s="118" t="str">
        <f>IF(juveniles!AG18&gt;0,juveniles!AG18,"")</f>
        <v/>
      </c>
      <c r="P17" s="118" t="str">
        <f>IF(juveniles!AG19&gt;0,juveniles!AG19,"")</f>
        <v/>
      </c>
      <c r="Q17" s="118" t="str">
        <f>IF(juveniles!AG20&gt;0,juveniles!AG20,"")</f>
        <v/>
      </c>
      <c r="R17" s="118" t="str">
        <f>IF(juveniles!AG23&gt;0,juveniles!AG23,"")</f>
        <v/>
      </c>
      <c r="S17" s="118" t="str">
        <f>IF(juveniles!AG24&gt;0,juveniles!AG24,"")</f>
        <v/>
      </c>
      <c r="T17" s="118" t="str">
        <f>IF(juveniles!AG27&gt;0,juveniles!AG27,"")</f>
        <v/>
      </c>
      <c r="U17" s="118" t="str">
        <f>IF(juveniles!AG28&gt;0,juveniles!AG28,"")</f>
        <v/>
      </c>
      <c r="V17" s="118" t="str">
        <f>IF(juveniles!AG31&gt;0,juveniles!AG31,"")</f>
        <v/>
      </c>
      <c r="W17" s="118" t="str">
        <f>IF(juveniles!AG32&gt;0,juveniles!AG32,"")</f>
        <v/>
      </c>
      <c r="X17" s="118" t="str">
        <f>IF(juveniles!AG35&gt;0,juveniles!AG35,"")</f>
        <v/>
      </c>
      <c r="Y17" s="118" t="str">
        <f>IF(juveniles!AG36&gt;0,juveniles!AG36,"")</f>
        <v/>
      </c>
    </row>
    <row r="18" spans="1:25" ht="25.5" x14ac:dyDescent="0.2">
      <c r="A18" s="63" t="str">
        <f>'juveniles_stats (μm)'!A$2</f>
        <v>Echiniscus latruncularis</v>
      </c>
      <c r="B18" s="78" t="str">
        <f>'juveniles_stats (μm)'!B$2</f>
        <v>ZA.502/513/542/544/545/553/555</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IF(juveniles!AI13&gt;0,juveniles!AI13,"")</f>
        <v/>
      </c>
      <c r="K18" s="118" t="str">
        <f>IF(juveniles!AI14&gt;0,juveniles!AI14,"")</f>
        <v/>
      </c>
      <c r="L18" s="118" t="str">
        <f>IF(juveniles!AI15&gt;0,juveniles!AI15,"")</f>
        <v/>
      </c>
      <c r="M18" s="118" t="str">
        <f>IF(juveniles!AI16&gt;0,juveniles!AI16,"")</f>
        <v/>
      </c>
      <c r="N18" s="118" t="str">
        <f>IF(juveniles!AI17&gt;0,juveniles!AI17,"")</f>
        <v/>
      </c>
      <c r="O18" s="118" t="str">
        <f>IF(juveniles!AI18&gt;0,juveniles!AI18,"")</f>
        <v/>
      </c>
      <c r="P18" s="118" t="str">
        <f>IF(juveniles!AI19&gt;0,juveniles!AI19,"")</f>
        <v/>
      </c>
      <c r="Q18" s="118" t="str">
        <f>IF(juveniles!AI20&gt;0,juveniles!AI20,"")</f>
        <v/>
      </c>
      <c r="R18" s="118" t="str">
        <f>IF(juveniles!AI23&gt;0,juveniles!AI23,"")</f>
        <v/>
      </c>
      <c r="S18" s="118" t="str">
        <f>IF(juveniles!AI24&gt;0,juveniles!AI24,"")</f>
        <v/>
      </c>
      <c r="T18" s="118" t="str">
        <f>IF(juveniles!AI27&gt;0,juveniles!AI27,"")</f>
        <v/>
      </c>
      <c r="U18" s="118" t="str">
        <f>IF(juveniles!AI28&gt;0,juveniles!AI28,"")</f>
        <v/>
      </c>
      <c r="V18" s="118" t="str">
        <f>IF(juveniles!AI31&gt;0,juveniles!AI31,"")</f>
        <v/>
      </c>
      <c r="W18" s="118" t="str">
        <f>IF(juveniles!AI32&gt;0,juveniles!AI32,"")</f>
        <v/>
      </c>
      <c r="X18" s="118" t="str">
        <f>IF(juveniles!AI35&gt;0,juveniles!AI35,"")</f>
        <v/>
      </c>
      <c r="Y18" s="118" t="str">
        <f>IF(juveniles!AI36&gt;0,juveniles!AI36,"")</f>
        <v/>
      </c>
    </row>
    <row r="19" spans="1:25" ht="25.5" x14ac:dyDescent="0.2">
      <c r="A19" s="63" t="str">
        <f>'juveniles_stats (μm)'!A$2</f>
        <v>Echiniscus latruncularis</v>
      </c>
      <c r="B19" s="78" t="str">
        <f>'juveniles_stats (μm)'!B$2</f>
        <v>ZA.502/513/542/544/545/553/555</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IF(juveniles!AK13&gt;0,juveniles!AK13,"")</f>
        <v/>
      </c>
      <c r="K19" s="118" t="str">
        <f>IF(juveniles!AK14&gt;0,juveniles!AK14,"")</f>
        <v/>
      </c>
      <c r="L19" s="118" t="str">
        <f>IF(juveniles!AK15&gt;0,juveniles!AK15,"")</f>
        <v/>
      </c>
      <c r="M19" s="118" t="str">
        <f>IF(juveniles!AK16&gt;0,juveniles!AK16,"")</f>
        <v/>
      </c>
      <c r="N19" s="118" t="str">
        <f>IF(juveniles!AK17&gt;0,juveniles!AK17,"")</f>
        <v/>
      </c>
      <c r="O19" s="118" t="str">
        <f>IF(juveniles!AK18&gt;0,juveniles!AK18,"")</f>
        <v/>
      </c>
      <c r="P19" s="118" t="str">
        <f>IF(juveniles!AK19&gt;0,juveniles!AK19,"")</f>
        <v/>
      </c>
      <c r="Q19" s="118" t="str">
        <f>IF(juveniles!AK20&gt;0,juveniles!AK20,"")</f>
        <v/>
      </c>
      <c r="R19" s="118" t="str">
        <f>IF(juveniles!AK23&gt;0,juveniles!AK23,"")</f>
        <v/>
      </c>
      <c r="S19" s="118" t="str">
        <f>IF(juveniles!AK24&gt;0,juveniles!AK24,"")</f>
        <v/>
      </c>
      <c r="T19" s="118" t="str">
        <f>IF(juveniles!AK27&gt;0,juveniles!AK27,"")</f>
        <v/>
      </c>
      <c r="U19" s="118" t="str">
        <f>IF(juveniles!AK28&gt;0,juveniles!AK28,"")</f>
        <v/>
      </c>
      <c r="V19" s="118" t="str">
        <f>IF(juveniles!AK31&gt;0,juveniles!AK31,"")</f>
        <v/>
      </c>
      <c r="W19" s="118" t="str">
        <f>IF(juveniles!AK32&gt;0,juveniles!AK32,"")</f>
        <v/>
      </c>
      <c r="X19" s="118" t="str">
        <f>IF(juveniles!AK35&gt;0,juveniles!AK35,"")</f>
        <v/>
      </c>
      <c r="Y19" s="118" t="str">
        <f>IF(juveniles!AK36&gt;0,juveniles!AK36,"")</f>
        <v/>
      </c>
    </row>
    <row r="20" spans="1:25" ht="25.5" x14ac:dyDescent="0.2">
      <c r="A20" s="63" t="str">
        <f>'juveniles_stats (μm)'!A$2</f>
        <v>Echiniscus latruncularis</v>
      </c>
      <c r="B20" s="78" t="str">
        <f>'juveniles_stats (μm)'!B$2</f>
        <v>ZA.502/513/542/544/545/553/555</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IF(juveniles!AM13&gt;0,juveniles!AM13,"")</f>
        <v/>
      </c>
      <c r="K20" s="118" t="str">
        <f>IF(juveniles!AM14&gt;0,juveniles!AM14,"")</f>
        <v/>
      </c>
      <c r="L20" s="118" t="str">
        <f>IF(juveniles!AM15&gt;0,juveniles!AM15,"")</f>
        <v/>
      </c>
      <c r="M20" s="118" t="str">
        <f>IF(juveniles!AM16&gt;0,juveniles!AM16,"")</f>
        <v/>
      </c>
      <c r="N20" s="118" t="str">
        <f>IF(juveniles!AM17&gt;0,juveniles!AM17,"")</f>
        <v/>
      </c>
      <c r="O20" s="118" t="str">
        <f>IF(juveniles!AM18&gt;0,juveniles!AM18,"")</f>
        <v/>
      </c>
      <c r="P20" s="118" t="str">
        <f>IF(juveniles!AM19&gt;0,juveniles!AM19,"")</f>
        <v/>
      </c>
      <c r="Q20" s="118" t="str">
        <f>IF(juveniles!AM20&gt;0,juveniles!AM20,"")</f>
        <v/>
      </c>
      <c r="R20" s="118" t="str">
        <f>IF(juveniles!AM23&gt;0,juveniles!AM23,"")</f>
        <v/>
      </c>
      <c r="S20" s="118" t="str">
        <f>IF(juveniles!AM24&gt;0,juveniles!AM24,"")</f>
        <v/>
      </c>
      <c r="T20" s="118" t="str">
        <f>IF(juveniles!AM27&gt;0,juveniles!AM27,"")</f>
        <v/>
      </c>
      <c r="U20" s="118" t="str">
        <f>IF(juveniles!AM28&gt;0,juveniles!AM28,"")</f>
        <v/>
      </c>
      <c r="V20" s="118" t="str">
        <f>IF(juveniles!AM31&gt;0,juveniles!AM31,"")</f>
        <v/>
      </c>
      <c r="W20" s="118" t="str">
        <f>IF(juveniles!AM32&gt;0,juveniles!AM32,"")</f>
        <v/>
      </c>
      <c r="X20" s="118" t="str">
        <f>IF(juveniles!AM35&gt;0,juveniles!AM35,"")</f>
        <v/>
      </c>
      <c r="Y20" s="118" t="str">
        <f>IF(juveniles!AM36&gt;0,juveniles!AM36,"")</f>
        <v/>
      </c>
    </row>
    <row r="21" spans="1:25" ht="25.5" x14ac:dyDescent="0.2">
      <c r="A21" s="63" t="str">
        <f>'juveniles_stats (μm)'!A$2</f>
        <v>Echiniscus latruncularis</v>
      </c>
      <c r="B21" s="78" t="str">
        <f>'juveniles_stats (μm)'!B$2</f>
        <v>ZA.502/513/542/544/545/553/555</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IF(juveniles!AO13&gt;0,juveniles!AO13,"")</f>
        <v/>
      </c>
      <c r="K21" s="118" t="str">
        <f>IF(juveniles!AO14&gt;0,juveniles!AO14,"")</f>
        <v/>
      </c>
      <c r="L21" s="118" t="str">
        <f>IF(juveniles!AO15&gt;0,juveniles!AO15,"")</f>
        <v/>
      </c>
      <c r="M21" s="118" t="str">
        <f>IF(juveniles!AO16&gt;0,juveniles!AO16,"")</f>
        <v/>
      </c>
      <c r="N21" s="118" t="str">
        <f>IF(juveniles!AO17&gt;0,juveniles!AO17,"")</f>
        <v/>
      </c>
      <c r="O21" s="118" t="str">
        <f>IF(juveniles!AO18&gt;0,juveniles!AO18,"")</f>
        <v/>
      </c>
      <c r="P21" s="118" t="str">
        <f>IF(juveniles!AO19&gt;0,juveniles!AO19,"")</f>
        <v/>
      </c>
      <c r="Q21" s="118" t="str">
        <f>IF(juveniles!AO20&gt;0,juveniles!AO20,"")</f>
        <v/>
      </c>
      <c r="R21" s="118" t="str">
        <f>IF(juveniles!AO23&gt;0,juveniles!AO23,"")</f>
        <v/>
      </c>
      <c r="S21" s="118" t="str">
        <f>IF(juveniles!AO24&gt;0,juveniles!AO24,"")</f>
        <v/>
      </c>
      <c r="T21" s="118" t="str">
        <f>IF(juveniles!AO27&gt;0,juveniles!AO27,"")</f>
        <v/>
      </c>
      <c r="U21" s="118" t="str">
        <f>IF(juveniles!AO28&gt;0,juveniles!AO28,"")</f>
        <v/>
      </c>
      <c r="V21" s="118" t="str">
        <f>IF(juveniles!AO31&gt;0,juveniles!AO31,"")</f>
        <v/>
      </c>
      <c r="W21" s="118" t="str">
        <f>IF(juveniles!AO32&gt;0,juveniles!AO32,"")</f>
        <v/>
      </c>
      <c r="X21" s="118" t="str">
        <f>IF(juveniles!AO35&gt;0,juveniles!AO35,"")</f>
        <v/>
      </c>
      <c r="Y21" s="118" t="str">
        <f>IF(juveniles!AO36&gt;0,juveniles!AO36,"")</f>
        <v/>
      </c>
    </row>
    <row r="22" spans="1:25" ht="25.5" x14ac:dyDescent="0.2">
      <c r="A22" s="63" t="str">
        <f>'juveniles_stats (μm)'!A$2</f>
        <v>Echiniscus latruncularis</v>
      </c>
      <c r="B22" s="78" t="str">
        <f>'juveniles_stats (μm)'!B$2</f>
        <v>ZA.502/513/542/544/545/553/555</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IF(juveniles!AQ13&gt;0,juveniles!AQ13,"")</f>
        <v/>
      </c>
      <c r="K22" s="118" t="str">
        <f>IF(juveniles!AQ14&gt;0,juveniles!AQ14,"")</f>
        <v/>
      </c>
      <c r="L22" s="118" t="str">
        <f>IF(juveniles!AQ15&gt;0,juveniles!AQ15,"")</f>
        <v/>
      </c>
      <c r="M22" s="118" t="str">
        <f>IF(juveniles!AQ16&gt;0,juveniles!AQ16,"")</f>
        <v/>
      </c>
      <c r="N22" s="118" t="str">
        <f>IF(juveniles!AQ17&gt;0,juveniles!AQ17,"")</f>
        <v/>
      </c>
      <c r="O22" s="118" t="str">
        <f>IF(juveniles!AQ18&gt;0,juveniles!AQ18,"")</f>
        <v/>
      </c>
      <c r="P22" s="118" t="str">
        <f>IF(juveniles!AQ19&gt;0,juveniles!AQ19,"")</f>
        <v/>
      </c>
      <c r="Q22" s="118" t="str">
        <f>IF(juveniles!AQ20&gt;0,juveniles!AQ20,"")</f>
        <v/>
      </c>
      <c r="R22" s="118" t="str">
        <f>IF(juveniles!AQ23&gt;0,juveniles!AQ23,"")</f>
        <v/>
      </c>
      <c r="S22" s="118" t="str">
        <f>IF(juveniles!AQ24&gt;0,juveniles!AQ24,"")</f>
        <v/>
      </c>
      <c r="T22" s="118" t="str">
        <f>IF(juveniles!AQ27&gt;0,juveniles!AQ27,"")</f>
        <v/>
      </c>
      <c r="U22" s="118" t="str">
        <f>IF(juveniles!AQ28&gt;0,juveniles!AQ28,"")</f>
        <v/>
      </c>
      <c r="V22" s="118" t="str">
        <f>IF(juveniles!AQ31&gt;0,juveniles!AQ31,"")</f>
        <v/>
      </c>
      <c r="W22" s="118" t="str">
        <f>IF(juveniles!AQ32&gt;0,juveniles!AQ32,"")</f>
        <v/>
      </c>
      <c r="X22" s="118" t="str">
        <f>IF(juveniles!AQ35&gt;0,juveniles!AQ35,"")</f>
        <v/>
      </c>
      <c r="Y22" s="118" t="str">
        <f>IF(juveniles!AQ36&gt;0,juveniles!AQ36,"")</f>
        <v/>
      </c>
    </row>
    <row r="23" spans="1:25" ht="25.5" x14ac:dyDescent="0.2">
      <c r="A23" s="63" t="str">
        <f>'juveniles_stats (μm)'!A$2</f>
        <v>Echiniscus latruncularis</v>
      </c>
      <c r="B23" s="78" t="str">
        <f>'juveniles_stats (μm)'!B$2</f>
        <v>ZA.502/513/542/544/545/553/555</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IF(juveniles!AS13&gt;0,juveniles!AS13,"")</f>
        <v/>
      </c>
      <c r="K23" s="118" t="str">
        <f>IF(juveniles!AS14&gt;0,juveniles!AS14,"")</f>
        <v/>
      </c>
      <c r="L23" s="118" t="str">
        <f>IF(juveniles!AS15&gt;0,juveniles!AS15,"")</f>
        <v/>
      </c>
      <c r="M23" s="118" t="str">
        <f>IF(juveniles!AS16&gt;0,juveniles!AS16,"")</f>
        <v/>
      </c>
      <c r="N23" s="118" t="str">
        <f>IF(juveniles!AS17&gt;0,juveniles!AS17,"")</f>
        <v/>
      </c>
      <c r="O23" s="118" t="str">
        <f>IF(juveniles!AS18&gt;0,juveniles!AS18,"")</f>
        <v/>
      </c>
      <c r="P23" s="118" t="str">
        <f>IF(juveniles!AS19&gt;0,juveniles!AS19,"")</f>
        <v/>
      </c>
      <c r="Q23" s="118" t="str">
        <f>IF(juveniles!AS20&gt;0,juveniles!AS20,"")</f>
        <v/>
      </c>
      <c r="R23" s="118" t="str">
        <f>IF(juveniles!AS23&gt;0,juveniles!AS23,"")</f>
        <v/>
      </c>
      <c r="S23" s="118" t="str">
        <f>IF(juveniles!AS24&gt;0,juveniles!AS24,"")</f>
        <v/>
      </c>
      <c r="T23" s="118" t="str">
        <f>IF(juveniles!AS27&gt;0,juveniles!AS27,"")</f>
        <v/>
      </c>
      <c r="U23" s="118" t="str">
        <f>IF(juveniles!AS28&gt;0,juveniles!AS28,"")</f>
        <v/>
      </c>
      <c r="V23" s="118" t="str">
        <f>IF(juveniles!AS31&gt;0,juveniles!AS31,"")</f>
        <v/>
      </c>
      <c r="W23" s="118" t="str">
        <f>IF(juveniles!AS32&gt;0,juveniles!AS32,"")</f>
        <v/>
      </c>
      <c r="X23" s="118" t="str">
        <f>IF(juveniles!AS35&gt;0,juveniles!AS35,"")</f>
        <v/>
      </c>
      <c r="Y23" s="118" t="str">
        <f>IF(juveniles!AS36&gt;0,juveniles!AS36,"")</f>
        <v/>
      </c>
    </row>
    <row r="24" spans="1:25" ht="25.5" x14ac:dyDescent="0.2">
      <c r="A24" s="63" t="str">
        <f>'juveniles_stats (μm)'!A$2</f>
        <v>Echiniscus latruncularis</v>
      </c>
      <c r="B24" s="78" t="str">
        <f>'juveniles_stats (μm)'!B$2</f>
        <v>ZA.502/513/542/544/545/553/555</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IF(juveniles!AU13&gt;0,juveniles!AU13,"")</f>
        <v/>
      </c>
      <c r="K24" s="118" t="str">
        <f>IF(juveniles!AU14&gt;0,juveniles!AU14,"")</f>
        <v/>
      </c>
      <c r="L24" s="118" t="str">
        <f>IF(juveniles!AU15&gt;0,juveniles!AU15,"")</f>
        <v/>
      </c>
      <c r="M24" s="118" t="str">
        <f>IF(juveniles!AU16&gt;0,juveniles!AU16,"")</f>
        <v/>
      </c>
      <c r="N24" s="118" t="str">
        <f>IF(juveniles!AU17&gt;0,juveniles!AU17,"")</f>
        <v/>
      </c>
      <c r="O24" s="118" t="str">
        <f>IF(juveniles!AU18&gt;0,juveniles!AU18,"")</f>
        <v/>
      </c>
      <c r="P24" s="118" t="str">
        <f>IF(juveniles!AU19&gt;0,juveniles!AU19,"")</f>
        <v/>
      </c>
      <c r="Q24" s="118" t="str">
        <f>IF(juveniles!AU20&gt;0,juveniles!AU20,"")</f>
        <v/>
      </c>
      <c r="R24" s="118" t="str">
        <f>IF(juveniles!AU23&gt;0,juveniles!AU23,"")</f>
        <v/>
      </c>
      <c r="S24" s="118" t="str">
        <f>IF(juveniles!AU24&gt;0,juveniles!AU24,"")</f>
        <v/>
      </c>
      <c r="T24" s="118" t="str">
        <f>IF(juveniles!AU27&gt;0,juveniles!AU27,"")</f>
        <v/>
      </c>
      <c r="U24" s="118" t="str">
        <f>IF(juveniles!AU28&gt;0,juveniles!AU28,"")</f>
        <v/>
      </c>
      <c r="V24" s="118" t="str">
        <f>IF(juveniles!AU31&gt;0,juveniles!AU31,"")</f>
        <v/>
      </c>
      <c r="W24" s="118" t="str">
        <f>IF(juveniles!AU32&gt;0,juveniles!AU32,"")</f>
        <v/>
      </c>
      <c r="X24" s="118" t="str">
        <f>IF(juveniles!AU35&gt;0,juveniles!AU35,"")</f>
        <v/>
      </c>
      <c r="Y24" s="118" t="str">
        <f>IF(juveniles!AU36&gt;0,juveniles!AU36,"")</f>
        <v/>
      </c>
    </row>
    <row r="25" spans="1:25" ht="25.5" x14ac:dyDescent="0.2">
      <c r="A25" s="63" t="str">
        <f>'juveniles_stats (μm)'!A$2</f>
        <v>Echiniscus latruncularis</v>
      </c>
      <c r="B25" s="78" t="str">
        <f>'juveniles_stats (μm)'!B$2</f>
        <v>ZA.502/513/542/544/545/553/555</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IF(juveniles!AW13&gt;0,juveniles!AW13,"")</f>
        <v/>
      </c>
      <c r="K25" s="118" t="str">
        <f>IF(juveniles!AW14&gt;0,juveniles!AW14,"")</f>
        <v/>
      </c>
      <c r="L25" s="118" t="str">
        <f>IF(juveniles!AW15&gt;0,juveniles!AW15,"")</f>
        <v/>
      </c>
      <c r="M25" s="118" t="str">
        <f>IF(juveniles!AW16&gt;0,juveniles!AW16,"")</f>
        <v/>
      </c>
      <c r="N25" s="118" t="str">
        <f>IF(juveniles!AW17&gt;0,juveniles!AW17,"")</f>
        <v/>
      </c>
      <c r="O25" s="118" t="str">
        <f>IF(juveniles!AW18&gt;0,juveniles!AW18,"")</f>
        <v/>
      </c>
      <c r="P25" s="118" t="str">
        <f>IF(juveniles!AW19&gt;0,juveniles!AW19,"")</f>
        <v/>
      </c>
      <c r="Q25" s="118" t="str">
        <f>IF(juveniles!AW20&gt;0,juveniles!AW20,"")</f>
        <v/>
      </c>
      <c r="R25" s="118" t="str">
        <f>IF(juveniles!AW23&gt;0,juveniles!AW23,"")</f>
        <v/>
      </c>
      <c r="S25" s="118" t="str">
        <f>IF(juveniles!AW24&gt;0,juveniles!AW24,"")</f>
        <v/>
      </c>
      <c r="T25" s="118" t="str">
        <f>IF(juveniles!AW27&gt;0,juveniles!AW27,"")</f>
        <v/>
      </c>
      <c r="U25" s="118" t="str">
        <f>IF(juveniles!AW28&gt;0,juveniles!AW28,"")</f>
        <v/>
      </c>
      <c r="V25" s="118" t="str">
        <f>IF(juveniles!AW31&gt;0,juveniles!AW31,"")</f>
        <v/>
      </c>
      <c r="W25" s="118" t="str">
        <f>IF(juveniles!AW32&gt;0,juveniles!AW32,"")</f>
        <v/>
      </c>
      <c r="X25" s="118" t="str">
        <f>IF(juveniles!AW35&gt;0,juveniles!AW35,"")</f>
        <v/>
      </c>
      <c r="Y25" s="118" t="str">
        <f>IF(juveniles!AW36&gt;0,juveniles!AW36,"")</f>
        <v/>
      </c>
    </row>
    <row r="26" spans="1:25" ht="25.5" x14ac:dyDescent="0.2">
      <c r="A26" s="63" t="str">
        <f>'juveniles_stats (μm)'!A$2</f>
        <v>Echiniscus latruncularis</v>
      </c>
      <c r="B26" s="78" t="str">
        <f>'juveniles_stats (μm)'!B$2</f>
        <v>ZA.502/513/542/544/545/553/555</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IF(juveniles!AY13&gt;0,juveniles!AY13,"")</f>
        <v/>
      </c>
      <c r="K26" s="118" t="str">
        <f>IF(juveniles!AY14&gt;0,juveniles!AY14,"")</f>
        <v/>
      </c>
      <c r="L26" s="118" t="str">
        <f>IF(juveniles!AY15&gt;0,juveniles!AY15,"")</f>
        <v/>
      </c>
      <c r="M26" s="118" t="str">
        <f>IF(juveniles!AY16&gt;0,juveniles!AY16,"")</f>
        <v/>
      </c>
      <c r="N26" s="118" t="str">
        <f>IF(juveniles!AY17&gt;0,juveniles!AY17,"")</f>
        <v/>
      </c>
      <c r="O26" s="118" t="str">
        <f>IF(juveniles!AY18&gt;0,juveniles!AY18,"")</f>
        <v/>
      </c>
      <c r="P26" s="118" t="str">
        <f>IF(juveniles!AY19&gt;0,juveniles!AY19,"")</f>
        <v/>
      </c>
      <c r="Q26" s="118" t="str">
        <f>IF(juveniles!AY20&gt;0,juveniles!AY20,"")</f>
        <v/>
      </c>
      <c r="R26" s="118" t="str">
        <f>IF(juveniles!AY23&gt;0,juveniles!AY23,"")</f>
        <v/>
      </c>
      <c r="S26" s="118" t="str">
        <f>IF(juveniles!AY24&gt;0,juveniles!AY24,"")</f>
        <v/>
      </c>
      <c r="T26" s="118" t="str">
        <f>IF(juveniles!AY27&gt;0,juveniles!AY27,"")</f>
        <v/>
      </c>
      <c r="U26" s="118" t="str">
        <f>IF(juveniles!AY28&gt;0,juveniles!AY28,"")</f>
        <v/>
      </c>
      <c r="V26" s="118" t="str">
        <f>IF(juveniles!AY31&gt;0,juveniles!AY31,"")</f>
        <v/>
      </c>
      <c r="W26" s="118" t="str">
        <f>IF(juveniles!AY32&gt;0,juveniles!AY32,"")</f>
        <v/>
      </c>
      <c r="X26" s="118" t="str">
        <f>IF(juveniles!AY35&gt;0,juveniles!AY35,"")</f>
        <v/>
      </c>
      <c r="Y26" s="118" t="str">
        <f>IF(juveniles!AY36&gt;0,juveniles!AY36,"")</f>
        <v/>
      </c>
    </row>
    <row r="27" spans="1:25" ht="25.5" x14ac:dyDescent="0.2">
      <c r="A27" s="63" t="str">
        <f>'juveniles_stats (μm)'!A$2</f>
        <v>Echiniscus latruncularis</v>
      </c>
      <c r="B27" s="78" t="str">
        <f>'juveniles_stats (μm)'!B$2</f>
        <v>ZA.502/513/542/544/545/553/555</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IF(juveniles!BA13&gt;0,juveniles!BA13,"")</f>
        <v/>
      </c>
      <c r="K27" s="118" t="str">
        <f>IF(juveniles!BA14&gt;0,juveniles!BA14,"")</f>
        <v/>
      </c>
      <c r="L27" s="118" t="str">
        <f>IF(juveniles!BA15&gt;0,juveniles!BA15,"")</f>
        <v/>
      </c>
      <c r="M27" s="118" t="str">
        <f>IF(juveniles!BA16&gt;0,juveniles!BA16,"")</f>
        <v/>
      </c>
      <c r="N27" s="118" t="str">
        <f>IF(juveniles!BA17&gt;0,juveniles!BA17,"")</f>
        <v/>
      </c>
      <c r="O27" s="118" t="str">
        <f>IF(juveniles!BA18&gt;0,juveniles!BA18,"")</f>
        <v/>
      </c>
      <c r="P27" s="118" t="str">
        <f>IF(juveniles!BA19&gt;0,juveniles!BA19,"")</f>
        <v/>
      </c>
      <c r="Q27" s="118" t="str">
        <f>IF(juveniles!BA20&gt;0,juveniles!BA20,"")</f>
        <v/>
      </c>
      <c r="R27" s="118" t="str">
        <f>IF(juveniles!BA23&gt;0,juveniles!BA23,"")</f>
        <v/>
      </c>
      <c r="S27" s="118" t="str">
        <f>IF(juveniles!BA24&gt;0,juveniles!BA24,"")</f>
        <v/>
      </c>
      <c r="T27" s="118" t="str">
        <f>IF(juveniles!BA27&gt;0,juveniles!BA27,"")</f>
        <v/>
      </c>
      <c r="U27" s="118" t="str">
        <f>IF(juveniles!BA28&gt;0,juveniles!BA28,"")</f>
        <v/>
      </c>
      <c r="V27" s="118" t="str">
        <f>IF(juveniles!BA31&gt;0,juveniles!BA31,"")</f>
        <v/>
      </c>
      <c r="W27" s="118" t="str">
        <f>IF(juveniles!BA32&gt;0,juveniles!BA32,"")</f>
        <v/>
      </c>
      <c r="X27" s="118" t="str">
        <f>IF(juveniles!BA35&gt;0,juveniles!BA35,"")</f>
        <v/>
      </c>
      <c r="Y27" s="118" t="str">
        <f>IF(juveniles!BA36&gt;0,juveniles!BA36,"")</f>
        <v/>
      </c>
    </row>
    <row r="28" spans="1:25" ht="25.5" x14ac:dyDescent="0.2">
      <c r="A28" s="63" t="str">
        <f>'juveniles_stats (μm)'!A$2</f>
        <v>Echiniscus latruncularis</v>
      </c>
      <c r="B28" s="78" t="str">
        <f>'juveniles_stats (μm)'!B$2</f>
        <v>ZA.502/513/542/544/545/553/555</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IF(juveniles!BC13&gt;0,juveniles!BC13,"")</f>
        <v/>
      </c>
      <c r="K28" s="118" t="str">
        <f>IF(juveniles!BC14&gt;0,juveniles!BC14,"")</f>
        <v/>
      </c>
      <c r="L28" s="118" t="str">
        <f>IF(juveniles!BC15&gt;0,juveniles!BC15,"")</f>
        <v/>
      </c>
      <c r="M28" s="118" t="str">
        <f>IF(juveniles!BC16&gt;0,juveniles!BC16,"")</f>
        <v/>
      </c>
      <c r="N28" s="118" t="str">
        <f>IF(juveniles!BC17&gt;0,juveniles!BC17,"")</f>
        <v/>
      </c>
      <c r="O28" s="118" t="str">
        <f>IF(juveniles!BC18&gt;0,juveniles!BC18,"")</f>
        <v/>
      </c>
      <c r="P28" s="118" t="str">
        <f>IF(juveniles!BC19&gt;0,juveniles!BC19,"")</f>
        <v/>
      </c>
      <c r="Q28" s="118" t="str">
        <f>IF(juveniles!BC20&gt;0,juveniles!BC20,"")</f>
        <v/>
      </c>
      <c r="R28" s="118" t="str">
        <f>IF(juveniles!BC23&gt;0,juveniles!BC23,"")</f>
        <v/>
      </c>
      <c r="S28" s="118" t="str">
        <f>IF(juveniles!BC24&gt;0,juveniles!BC24,"")</f>
        <v/>
      </c>
      <c r="T28" s="118" t="str">
        <f>IF(juveniles!BC27&gt;0,juveniles!BC27,"")</f>
        <v/>
      </c>
      <c r="U28" s="118" t="str">
        <f>IF(juveniles!BC28&gt;0,juveniles!BC28,"")</f>
        <v/>
      </c>
      <c r="V28" s="118" t="str">
        <f>IF(juveniles!BC31&gt;0,juveniles!BC31,"")</f>
        <v/>
      </c>
      <c r="W28" s="118" t="str">
        <f>IF(juveniles!BC32&gt;0,juveniles!BC32,"")</f>
        <v/>
      </c>
      <c r="X28" s="118" t="str">
        <f>IF(juveniles!BC35&gt;0,juveniles!BC35,"")</f>
        <v/>
      </c>
      <c r="Y28" s="118" t="str">
        <f>IF(juveniles!BC36&gt;0,juveniles!BC36,"")</f>
        <v/>
      </c>
    </row>
    <row r="29" spans="1:25" ht="25.5" x14ac:dyDescent="0.2">
      <c r="A29" s="63" t="str">
        <f>'juveniles_stats (μm)'!A$2</f>
        <v>Echiniscus latruncularis</v>
      </c>
      <c r="B29" s="78" t="str">
        <f>'juveniles_stats (μm)'!B$2</f>
        <v>ZA.502/513/542/544/545/553/555</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IF(juveniles!BE13&gt;0,juveniles!BE13,"")</f>
        <v/>
      </c>
      <c r="K29" s="118" t="str">
        <f>IF(juveniles!BE14&gt;0,juveniles!BE14,"")</f>
        <v/>
      </c>
      <c r="L29" s="118" t="str">
        <f>IF(juveniles!BE15&gt;0,juveniles!BE15,"")</f>
        <v/>
      </c>
      <c r="M29" s="118" t="str">
        <f>IF(juveniles!BE16&gt;0,juveniles!BE16,"")</f>
        <v/>
      </c>
      <c r="N29" s="118" t="str">
        <f>IF(juveniles!BE17&gt;0,juveniles!BE17,"")</f>
        <v/>
      </c>
      <c r="O29" s="118" t="str">
        <f>IF(juveniles!BE18&gt;0,juveniles!BE18,"")</f>
        <v/>
      </c>
      <c r="P29" s="118" t="str">
        <f>IF(juveniles!BE19&gt;0,juveniles!BE19,"")</f>
        <v/>
      </c>
      <c r="Q29" s="118" t="str">
        <f>IF(juveniles!BE20&gt;0,juveniles!BE20,"")</f>
        <v/>
      </c>
      <c r="R29" s="118" t="str">
        <f>IF(juveniles!BE23&gt;0,juveniles!BE23,"")</f>
        <v/>
      </c>
      <c r="S29" s="118" t="str">
        <f>IF(juveniles!BE24&gt;0,juveniles!BE24,"")</f>
        <v/>
      </c>
      <c r="T29" s="118" t="str">
        <f>IF(juveniles!BE27&gt;0,juveniles!BE27,"")</f>
        <v/>
      </c>
      <c r="U29" s="118" t="str">
        <f>IF(juveniles!BE28&gt;0,juveniles!BE28,"")</f>
        <v/>
      </c>
      <c r="V29" s="118" t="str">
        <f>IF(juveniles!BE31&gt;0,juveniles!BE31,"")</f>
        <v/>
      </c>
      <c r="W29" s="118" t="str">
        <f>IF(juveniles!BE32&gt;0,juveniles!BE32,"")</f>
        <v/>
      </c>
      <c r="X29" s="118" t="str">
        <f>IF(juveniles!BE35&gt;0,juveniles!BE35,"")</f>
        <v/>
      </c>
      <c r="Y29" s="118" t="str">
        <f>IF(juveniles!BE36&gt;0,juveniles!BE36,"")</f>
        <v/>
      </c>
    </row>
    <row r="30" spans="1:25" ht="25.5" x14ac:dyDescent="0.2">
      <c r="A30" s="63" t="str">
        <f>'juveniles_stats (μm)'!A$2</f>
        <v>Echiniscus latruncularis</v>
      </c>
      <c r="B30" s="78" t="str">
        <f>'juveniles_stats (μm)'!B$2</f>
        <v>ZA.502/513/542/544/545/553/555</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IF(juveniles!BG13&gt;0,juveniles!BG13,"")</f>
        <v/>
      </c>
      <c r="K30" s="118" t="str">
        <f>IF(juveniles!BG14&gt;0,juveniles!BG14,"")</f>
        <v/>
      </c>
      <c r="L30" s="118" t="str">
        <f>IF(juveniles!BG15&gt;0,juveniles!BG15,"")</f>
        <v/>
      </c>
      <c r="M30" s="118" t="str">
        <f>IF(juveniles!BG16&gt;0,juveniles!BG16,"")</f>
        <v/>
      </c>
      <c r="N30" s="118" t="str">
        <f>IF(juveniles!BG17&gt;0,juveniles!BG17,"")</f>
        <v/>
      </c>
      <c r="O30" s="118" t="str">
        <f>IF(juveniles!BG18&gt;0,juveniles!BG18,"")</f>
        <v/>
      </c>
      <c r="P30" s="118" t="str">
        <f>IF(juveniles!BG19&gt;0,juveniles!BG19,"")</f>
        <v/>
      </c>
      <c r="Q30" s="118" t="str">
        <f>IF(juveniles!BG20&gt;0,juveniles!BG20,"")</f>
        <v/>
      </c>
      <c r="R30" s="118" t="str">
        <f>IF(juveniles!BG23&gt;0,juveniles!BG23,"")</f>
        <v/>
      </c>
      <c r="S30" s="118" t="str">
        <f>IF(juveniles!BG24&gt;0,juveniles!BG24,"")</f>
        <v/>
      </c>
      <c r="T30" s="118" t="str">
        <f>IF(juveniles!BG27&gt;0,juveniles!BG27,"")</f>
        <v/>
      </c>
      <c r="U30" s="118" t="str">
        <f>IF(juveniles!BG28&gt;0,juveniles!BG28,"")</f>
        <v/>
      </c>
      <c r="V30" s="118" t="str">
        <f>IF(juveniles!BG31&gt;0,juveniles!BG31,"")</f>
        <v/>
      </c>
      <c r="W30" s="118" t="str">
        <f>IF(juveniles!BG32&gt;0,juveniles!BG32,"")</f>
        <v/>
      </c>
      <c r="X30" s="118" t="str">
        <f>IF(juveniles!BG35&gt;0,juveniles!BG35,"")</f>
        <v/>
      </c>
      <c r="Y30" s="118" t="str">
        <f>IF(juveniles!BG36&gt;0,juveniles!BG36,"")</f>
        <v/>
      </c>
    </row>
    <row r="31" spans="1:25" ht="25.5" x14ac:dyDescent="0.2">
      <c r="A31" s="63" t="str">
        <f>'juveniles_stats (μm)'!A$2</f>
        <v>Echiniscus latruncularis</v>
      </c>
      <c r="B31" s="78" t="str">
        <f>'juveniles_stats (μm)'!B$2</f>
        <v>ZA.502/513/542/544/545/553/555</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IF(juveniles!BI13&gt;0,juveniles!BI13,"")</f>
        <v/>
      </c>
      <c r="K31" s="118" t="str">
        <f>IF(juveniles!BI14&gt;0,juveniles!BI14,"")</f>
        <v/>
      </c>
      <c r="L31" s="118" t="str">
        <f>IF(juveniles!BI15&gt;0,juveniles!BI15,"")</f>
        <v/>
      </c>
      <c r="M31" s="118" t="str">
        <f>IF(juveniles!BI16&gt;0,juveniles!BI16,"")</f>
        <v/>
      </c>
      <c r="N31" s="118" t="str">
        <f>IF(juveniles!BI17&gt;0,juveniles!BI17,"")</f>
        <v/>
      </c>
      <c r="O31" s="118" t="str">
        <f>IF(juveniles!BI18&gt;0,juveniles!BI18,"")</f>
        <v/>
      </c>
      <c r="P31" s="118" t="str">
        <f>IF(juveniles!BI19&gt;0,juveniles!BI19,"")</f>
        <v/>
      </c>
      <c r="Q31" s="118" t="str">
        <f>IF(juveniles!BI20&gt;0,juveniles!BI20,"")</f>
        <v/>
      </c>
      <c r="R31" s="118" t="str">
        <f>IF(juveniles!BI23&gt;0,juveniles!BI23,"")</f>
        <v/>
      </c>
      <c r="S31" s="118" t="str">
        <f>IF(juveniles!BI24&gt;0,juveniles!BI24,"")</f>
        <v/>
      </c>
      <c r="T31" s="118" t="str">
        <f>IF(juveniles!BI27&gt;0,juveniles!BI27,"")</f>
        <v/>
      </c>
      <c r="U31" s="118" t="str">
        <f>IF(juveniles!BI28&gt;0,juveniles!BI28,"")</f>
        <v/>
      </c>
      <c r="V31" s="118" t="str">
        <f>IF(juveniles!BI31&gt;0,juveniles!BI31,"")</f>
        <v/>
      </c>
      <c r="W31" s="118" t="str">
        <f>IF(juveniles!BI32&gt;0,juveniles!BI32,"")</f>
        <v/>
      </c>
      <c r="X31" s="118" t="str">
        <f>IF(juveniles!BI35&gt;0,juveniles!BI35,"")</f>
        <v/>
      </c>
      <c r="Y31" s="118" t="str">
        <f>IF(juveniles!BI36&gt;0,juveniles!BI36,"")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latruncularis</v>
      </c>
      <c r="B2" s="128" t="str">
        <f>'general info'!D3</f>
        <v>ZA.502/513/542/544/545/553/555</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latruncularis</v>
      </c>
      <c r="B3" s="79" t="str">
        <f>B$2</f>
        <v>ZA.502/513/542/544/545/553/555</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latruncularis</v>
      </c>
      <c r="B4" s="79" t="str">
        <f t="shared" si="0"/>
        <v>ZA.502/513/542/544/545/553/555</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latruncularis</v>
      </c>
      <c r="B5" s="79" t="str">
        <f t="shared" si="0"/>
        <v>ZA.502/513/542/544/545/553/555</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latruncularis</v>
      </c>
      <c r="B6" s="79" t="str">
        <f t="shared" si="0"/>
        <v>ZA.502/513/542/544/545/553/555</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latruncularis</v>
      </c>
      <c r="B7" s="79" t="str">
        <f t="shared" si="0"/>
        <v>ZA.502/513/542/544/545/553/555</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latruncularis</v>
      </c>
      <c r="B8" s="79" t="str">
        <f t="shared" si="0"/>
        <v>ZA.502/513/542/544/545/553/555</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latruncularis</v>
      </c>
      <c r="B9" s="79" t="str">
        <f t="shared" si="0"/>
        <v>ZA.502/513/542/544/545/553/555</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latruncularis</v>
      </c>
      <c r="B10" s="79" t="str">
        <f t="shared" si="0"/>
        <v>ZA.502/513/542/544/545/553/555</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latruncularis</v>
      </c>
      <c r="B11" s="79" t="str">
        <f t="shared" si="0"/>
        <v>ZA.502/513/542/544/545/553/555</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latruncularis</v>
      </c>
      <c r="B12" s="79" t="str">
        <f t="shared" si="0"/>
        <v>ZA.502/513/542/544/545/553/555</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latruncularis</v>
      </c>
      <c r="B13" s="79" t="str">
        <f t="shared" si="0"/>
        <v>ZA.502/513/542/544/545/553/555</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latruncularis</v>
      </c>
      <c r="B14" s="79" t="str">
        <f t="shared" si="0"/>
        <v>ZA.502/513/542/544/545/553/555</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latruncularis</v>
      </c>
      <c r="B15" s="79" t="str">
        <f t="shared" si="0"/>
        <v>ZA.502/513/542/544/545/553/555</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latruncularis</v>
      </c>
      <c r="B16" s="79" t="str">
        <f t="shared" si="0"/>
        <v>ZA.502/513/542/544/545/553/555</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latruncularis</v>
      </c>
      <c r="B17" s="79" t="str">
        <f t="shared" si="0"/>
        <v>ZA.502/513/542/544/545/553/555</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latruncularis</v>
      </c>
      <c r="B18" s="79" t="str">
        <f t="shared" si="0"/>
        <v>ZA.502/513/542/544/545/553/555</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latruncularis</v>
      </c>
      <c r="B19" s="79" t="str">
        <f t="shared" si="0"/>
        <v>ZA.502/513/542/544/545/553/555</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latruncularis</v>
      </c>
      <c r="B20" s="79" t="str">
        <f t="shared" si="1"/>
        <v>ZA.502/513/542/544/545/553/555</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latruncularis</v>
      </c>
      <c r="B21" s="79" t="str">
        <f t="shared" si="1"/>
        <v>ZA.502/513/542/544/545/553/555</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latruncularis</v>
      </c>
      <c r="B22" s="79" t="str">
        <f t="shared" si="1"/>
        <v>ZA.502/513/542/544/545/553/555</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latruncularis</v>
      </c>
      <c r="B23" s="79" t="str">
        <f t="shared" si="1"/>
        <v>ZA.502/513/542/544/545/553/555</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latruncularis</v>
      </c>
      <c r="B24" s="79" t="str">
        <f t="shared" si="1"/>
        <v>ZA.502/513/542/544/545/553/555</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latruncularis</v>
      </c>
      <c r="B25" s="79" t="str">
        <f t="shared" si="1"/>
        <v>ZA.502/513/542/544/545/553/555</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latruncularis</v>
      </c>
      <c r="B26" s="79" t="str">
        <f t="shared" si="1"/>
        <v>ZA.502/513/542/544/545/553/555</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latruncularis</v>
      </c>
      <c r="B27" s="79" t="str">
        <f t="shared" si="1"/>
        <v>ZA.502/513/542/544/545/553/555</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latruncularis</v>
      </c>
      <c r="B28" s="79" t="str">
        <f t="shared" si="1"/>
        <v>ZA.502/513/542/544/545/553/555</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latruncularis</v>
      </c>
      <c r="B29" s="79" t="str">
        <f t="shared" si="1"/>
        <v>ZA.502/513/542/544/545/553/555</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latruncularis</v>
      </c>
      <c r="B30" s="79" t="str">
        <f t="shared" si="1"/>
        <v>ZA.502/513/542/544/545/553/555</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latruncularis</v>
      </c>
      <c r="B31" s="79" t="str">
        <f t="shared" si="1"/>
        <v>ZA.502/513/542/544/545/553/555</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latruncularis</v>
      </c>
      <c r="B2" s="78" t="str">
        <f>'larvae_stats (μm)'!B$2</f>
        <v>ZA.502/513/542/544/545/553/555</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latruncularis</v>
      </c>
      <c r="B3" s="78" t="str">
        <f>'larvae_stats (μm)'!B$2</f>
        <v>ZA.502/513/542/544/545/553/555</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latruncularis</v>
      </c>
      <c r="B4" s="78" t="str">
        <f>'larvae_stats (μm)'!B$2</f>
        <v>ZA.502/513/542/544/545/553/555</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latruncularis</v>
      </c>
      <c r="B5" s="78" t="str">
        <f>'larvae_stats (μm)'!B$2</f>
        <v>ZA.502/513/542/544/545/553/555</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latruncularis</v>
      </c>
      <c r="B6" s="78" t="str">
        <f>'larvae_stats (μm)'!B$2</f>
        <v>ZA.502/513/542/544/545/553/555</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latruncularis</v>
      </c>
      <c r="B7" s="78" t="str">
        <f>'larvae_stats (μm)'!B$2</f>
        <v>ZA.502/513/542/544/545/553/555</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latruncularis</v>
      </c>
      <c r="B8" s="78" t="str">
        <f>'larvae_stats (μm)'!B$2</f>
        <v>ZA.502/513/542/544/545/553/555</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latruncularis</v>
      </c>
      <c r="B9" s="78" t="str">
        <f>'larvae_stats (μm)'!B$2</f>
        <v>ZA.502/513/542/544/545/553/555</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latruncularis</v>
      </c>
      <c r="B10" s="78" t="str">
        <f>'larvae_stats (μm)'!B$2</f>
        <v>ZA.502/513/542/544/545/553/555</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latruncularis</v>
      </c>
      <c r="B11" s="78" t="str">
        <f>'larvae_stats (μm)'!B$2</f>
        <v>ZA.502/513/542/544/545/553/555</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latruncularis</v>
      </c>
      <c r="B12" s="78" t="str">
        <f>'larvae_stats (μm)'!B$2</f>
        <v>ZA.502/513/542/544/545/553/555</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latruncularis</v>
      </c>
      <c r="B13" s="78" t="str">
        <f>'larvae_stats (μm)'!B$2</f>
        <v>ZA.502/513/542/544/545/553/555</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latruncularis</v>
      </c>
      <c r="B14" s="78" t="str">
        <f>'larvae_stats (μm)'!B$2</f>
        <v>ZA.502/513/542/544/545/553/555</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latruncularis</v>
      </c>
      <c r="B15" s="78" t="str">
        <f>'larvae_stats (μm)'!B$2</f>
        <v>ZA.502/513/542/544/545/553/555</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latruncularis</v>
      </c>
      <c r="B16" s="78" t="str">
        <f>'larvae_stats (μm)'!B$2</f>
        <v>ZA.502/513/542/544/545/553/555</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latruncularis</v>
      </c>
      <c r="B17" s="78" t="str">
        <f>'larvae_stats (μm)'!B$2</f>
        <v>ZA.502/513/542/544/545/553/555</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latruncularis</v>
      </c>
      <c r="B18" s="78" t="str">
        <f>'larvae_stats (μm)'!B$2</f>
        <v>ZA.502/513/542/544/545/553/555</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latruncularis</v>
      </c>
      <c r="B19" s="78" t="str">
        <f>'larvae_stats (μm)'!B$2</f>
        <v>ZA.502/513/542/544/545/553/555</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latruncularis</v>
      </c>
      <c r="B20" s="78" t="str">
        <f>'larvae_stats (μm)'!B$2</f>
        <v>ZA.502/513/542/544/545/553/555</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latruncularis</v>
      </c>
      <c r="B21" s="78" t="str">
        <f>'larvae_stats (μm)'!B$2</f>
        <v>ZA.502/513/542/544/545/553/555</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latruncularis</v>
      </c>
      <c r="B22" s="78" t="str">
        <f>'larvae_stats (μm)'!B$2</f>
        <v>ZA.502/513/542/544/545/553/555</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latruncularis</v>
      </c>
      <c r="B23" s="78" t="str">
        <f>'larvae_stats (μm)'!B$2</f>
        <v>ZA.502/513/542/544/545/553/555</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latruncularis</v>
      </c>
      <c r="B24" s="78" t="str">
        <f>'larvae_stats (μm)'!B$2</f>
        <v>ZA.502/513/542/544/545/553/555</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latruncularis</v>
      </c>
      <c r="B25" s="78" t="str">
        <f>'larvae_stats (μm)'!B$2</f>
        <v>ZA.502/513/542/544/545/553/555</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latruncularis</v>
      </c>
      <c r="B26" s="78" t="str">
        <f>'larvae_stats (μm)'!B$2</f>
        <v>ZA.502/513/542/544/545/553/555</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latruncularis</v>
      </c>
      <c r="B27" s="78" t="str">
        <f>'larvae_stats (μm)'!B$2</f>
        <v>ZA.502/513/542/544/545/553/555</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latruncularis</v>
      </c>
      <c r="B28" s="78" t="str">
        <f>'larvae_stats (μm)'!B$2</f>
        <v>ZA.502/513/542/544/545/553/555</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latruncularis</v>
      </c>
      <c r="B29" s="78" t="str">
        <f>'larvae_stats (μm)'!B$2</f>
        <v>ZA.502/513/542/544/545/553/555</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latruncularis</v>
      </c>
      <c r="B30" s="78" t="str">
        <f>'larvae_stats (μm)'!B$2</f>
        <v>ZA.502/513/542/544/545/553/555</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latruncularis</v>
      </c>
      <c r="B31" s="78" t="str">
        <f>'larvae_stats (μm)'!B$2</f>
        <v>ZA.502/513/542/544/545/553/555</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117</v>
      </c>
    </row>
    <row r="5" spans="2:4" x14ac:dyDescent="0.3">
      <c r="B5" s="124"/>
      <c r="D5" s="125"/>
    </row>
    <row r="6" spans="2:4" x14ac:dyDescent="0.3">
      <c r="B6" s="120" t="s">
        <v>99</v>
      </c>
      <c r="D6" s="123" t="s">
        <v>114</v>
      </c>
    </row>
    <row r="7" spans="2:4" x14ac:dyDescent="0.3">
      <c r="B7" s="120" t="s">
        <v>100</v>
      </c>
      <c r="D7" s="123" t="s">
        <v>115</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9"/>
  <sheetViews>
    <sheetView zoomScaleNormal="100" workbookViewId="0">
      <pane xSplit="1" ySplit="2" topLeftCell="B3" activePane="bottomRight" state="frozen"/>
      <selection pane="topRight" activeCell="B1" sqref="B1"/>
      <selection pane="bottomLeft" activeCell="A3" sqref="A3"/>
      <selection pane="bottomRight" activeCell="N23" sqref="N2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6" t="s">
        <v>10</v>
      </c>
      <c r="C1" s="146"/>
      <c r="D1" s="146">
        <v>2</v>
      </c>
      <c r="E1" s="146"/>
      <c r="F1" s="146">
        <v>3</v>
      </c>
      <c r="G1" s="146"/>
      <c r="H1" s="146">
        <v>4</v>
      </c>
      <c r="I1" s="146"/>
      <c r="J1" s="146">
        <v>5</v>
      </c>
      <c r="K1" s="146"/>
      <c r="L1" s="146">
        <v>6</v>
      </c>
      <c r="M1" s="146"/>
      <c r="N1" s="146">
        <v>7</v>
      </c>
      <c r="O1" s="146"/>
      <c r="P1" s="146">
        <v>8</v>
      </c>
      <c r="Q1" s="146"/>
      <c r="R1" s="146">
        <v>9</v>
      </c>
      <c r="S1" s="146"/>
      <c r="T1" s="146">
        <v>10</v>
      </c>
      <c r="U1" s="146"/>
      <c r="V1" s="146">
        <v>11</v>
      </c>
      <c r="W1" s="146"/>
      <c r="X1" s="145">
        <v>12</v>
      </c>
      <c r="Y1" s="145"/>
      <c r="Z1" s="145">
        <v>13</v>
      </c>
      <c r="AA1" s="145"/>
      <c r="AB1" s="145">
        <v>14</v>
      </c>
      <c r="AC1" s="145"/>
      <c r="AD1" s="145">
        <v>15</v>
      </c>
      <c r="AE1" s="145"/>
      <c r="AF1" s="145">
        <v>16</v>
      </c>
      <c r="AG1" s="145"/>
      <c r="AH1" s="145">
        <v>17</v>
      </c>
      <c r="AI1" s="145"/>
      <c r="AJ1" s="145">
        <v>18</v>
      </c>
      <c r="AK1" s="145"/>
      <c r="AL1" s="145">
        <v>19</v>
      </c>
      <c r="AM1" s="145"/>
      <c r="AN1" s="145">
        <v>20</v>
      </c>
      <c r="AO1" s="145"/>
      <c r="AP1" s="145">
        <v>21</v>
      </c>
      <c r="AQ1" s="145"/>
      <c r="AR1" s="145">
        <v>22</v>
      </c>
      <c r="AS1" s="145"/>
      <c r="AT1" s="145">
        <v>23</v>
      </c>
      <c r="AU1" s="145"/>
      <c r="AV1" s="145">
        <v>24</v>
      </c>
      <c r="AW1" s="145"/>
      <c r="AX1" s="145">
        <v>25</v>
      </c>
      <c r="AY1" s="145"/>
      <c r="AZ1" s="145">
        <v>26</v>
      </c>
      <c r="BA1" s="145"/>
      <c r="BB1" s="145">
        <v>27</v>
      </c>
      <c r="BC1" s="145"/>
      <c r="BD1" s="145">
        <v>28</v>
      </c>
      <c r="BE1" s="145"/>
      <c r="BF1" s="145">
        <v>29</v>
      </c>
      <c r="BG1" s="145"/>
      <c r="BH1" s="145">
        <v>30</v>
      </c>
      <c r="BI1" s="145"/>
      <c r="BK1" s="141" t="s">
        <v>11</v>
      </c>
      <c r="BL1" s="143" t="s">
        <v>2</v>
      </c>
      <c r="BM1" s="135" t="s">
        <v>12</v>
      </c>
      <c r="BN1" s="135"/>
      <c r="BO1" s="135"/>
      <c r="BP1" s="135"/>
      <c r="BQ1" s="135"/>
      <c r="BR1" s="136"/>
      <c r="BS1" s="135" t="s">
        <v>0</v>
      </c>
      <c r="BT1" s="136"/>
      <c r="BU1" s="135" t="s">
        <v>1</v>
      </c>
      <c r="BV1" s="137"/>
      <c r="BW1" s="135" t="s">
        <v>9</v>
      </c>
      <c r="BX1" s="13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2"/>
      <c r="BL2" s="144"/>
      <c r="BM2" s="138" t="s">
        <v>14</v>
      </c>
      <c r="BN2" s="138"/>
      <c r="BO2" s="138"/>
      <c r="BP2" s="139" t="s">
        <v>46</v>
      </c>
      <c r="BQ2" s="139"/>
      <c r="BR2" s="140"/>
      <c r="BS2" s="59" t="s">
        <v>14</v>
      </c>
      <c r="BT2" s="60" t="s">
        <v>46</v>
      </c>
      <c r="BU2" s="59" t="s">
        <v>14</v>
      </c>
      <c r="BV2" s="61" t="s">
        <v>46</v>
      </c>
      <c r="BW2" s="59" t="s">
        <v>14</v>
      </c>
      <c r="BX2" s="62" t="s">
        <v>46</v>
      </c>
    </row>
    <row r="3" spans="1:76" ht="16.5" customHeight="1" x14ac:dyDescent="0.2">
      <c r="A3" s="10" t="s">
        <v>4</v>
      </c>
      <c r="B3" s="11">
        <v>314.3</v>
      </c>
      <c r="C3" s="1">
        <f>IF(AND((B3&gt;0),(B$5&gt;0)),(B3/B$5*100),"")</f>
        <v>507.75444264943462</v>
      </c>
      <c r="D3" s="11">
        <v>322.2</v>
      </c>
      <c r="E3" s="1">
        <f>IF(AND((D3&gt;0),(D$5&gt;0)),(D3/D$5*100),"")</f>
        <v>453.16455696202536</v>
      </c>
      <c r="F3" s="11">
        <v>357.7</v>
      </c>
      <c r="G3" s="1">
        <f>IF(AND((F3&gt;0),(F$5&gt;0)),(F3/F$5*100),"")</f>
        <v>471.89973614775721</v>
      </c>
      <c r="H3" s="11">
        <v>256.8</v>
      </c>
      <c r="I3" s="1">
        <f>IF(AND((H3&gt;0),(H$5&gt;0)),(H3/H$5*100),"")</f>
        <v>445.06065857885613</v>
      </c>
      <c r="J3" s="11">
        <v>270.89999999999998</v>
      </c>
      <c r="K3" s="1">
        <f>IF(AND((J3&gt;0),(J$5&gt;0)),(J3/J$5*100),"")</f>
        <v>456.82967959527821</v>
      </c>
      <c r="L3" s="11">
        <v>308.89999999999998</v>
      </c>
      <c r="M3" s="1">
        <f>IF(AND((L3&gt;0),(L$5&gt;0)),(L3/L$5*100),"")</f>
        <v>445.7431457431457</v>
      </c>
      <c r="N3" s="11">
        <v>298.8</v>
      </c>
      <c r="O3" s="1">
        <f>IF(AND((N3&gt;0),(N$5&gt;0)),(N3/N$5*100),"")</f>
        <v>482.71405492730219</v>
      </c>
      <c r="P3" s="11">
        <v>305.10000000000002</v>
      </c>
      <c r="Q3" s="1">
        <f>IF(AND((P3&gt;0),(P$5&gt;0)),(P3/P$5*100),"")</f>
        <v>450.66469719350079</v>
      </c>
      <c r="R3" s="11">
        <v>334.9</v>
      </c>
      <c r="S3" s="1">
        <f>IF(AND((R3&gt;0),(R$5&gt;0)),(R3/R$5*100),"")</f>
        <v>477.74607703281032</v>
      </c>
      <c r="T3" s="11">
        <v>278.89999999999998</v>
      </c>
      <c r="U3" s="1">
        <f>IF(AND((T3&gt;0),(T$5&gt;0)),(T3/T$5*100),"")</f>
        <v>440.60031595576612</v>
      </c>
      <c r="V3" s="11"/>
      <c r="W3" s="1" t="str">
        <f>IF(AND((V3&gt;0),(V$5&gt;0)),(V3/V$5*100),"")</f>
        <v/>
      </c>
      <c r="X3" s="11"/>
      <c r="Y3" s="1" t="str">
        <f>IF(AND((X3&gt;0),(X$5&gt;0)),(X3/X$5*100),"")</f>
        <v/>
      </c>
      <c r="Z3" s="11"/>
      <c r="AA3" s="1" t="str">
        <f>IF(AND((Z3&gt;0),(Z$5&gt;0)),(Z3/Z$5*100),"")</f>
        <v/>
      </c>
      <c r="AB3" s="11"/>
      <c r="AC3" s="1" t="str">
        <f>IF(AND((AB3&gt;0),(AB$5&gt;0)),(AB3/AB$5*100),"")</f>
        <v/>
      </c>
      <c r="AD3" s="11"/>
      <c r="AE3" s="1" t="str">
        <f t="shared" ref="AE3" si="0">IF(AND((AD3&gt;0),(AD$5&gt;0)),(AD3/AD$5*100),"")</f>
        <v/>
      </c>
      <c r="AF3" s="11"/>
      <c r="AG3" s="1" t="str">
        <f t="shared" ref="AG3" si="1">IF(AND((AF3&gt;0),(AF$5&gt;0)),(AF3/AF$5*100),"")</f>
        <v/>
      </c>
      <c r="AH3" s="11"/>
      <c r="AI3" s="1" t="str">
        <f t="shared" ref="AI3" si="2">IF(AND((AH3&gt;0),(AH$5&gt;0)),(AH3/AH$5*100),"")</f>
        <v/>
      </c>
      <c r="AJ3" s="11"/>
      <c r="AK3" s="1" t="str">
        <f t="shared" ref="AK3" si="3">IF(AND((AJ3&gt;0),(AJ$5&gt;0)),(AJ3/AJ$5*100),"")</f>
        <v/>
      </c>
      <c r="AL3" s="11"/>
      <c r="AM3" s="1" t="str">
        <f t="shared" ref="AM3" si="4">IF(AND((AL3&gt;0),(AL$5&gt;0)),(AL3/AL$5*100),"")</f>
        <v/>
      </c>
      <c r="AN3" s="11"/>
      <c r="AO3" s="1" t="str">
        <f t="shared" ref="AO3" si="5">IF(AND((AN3&gt;0),(AN$5&gt;0)),(AN3/AN$5*100),"")</f>
        <v/>
      </c>
      <c r="AP3" s="11"/>
      <c r="AQ3" s="1" t="str">
        <f t="shared" ref="AQ3" si="6">IF(AND((AP3&gt;0),(AP$5&gt;0)),(AP3/AP$5*100),"")</f>
        <v/>
      </c>
      <c r="AR3" s="11"/>
      <c r="AS3" s="1" t="str">
        <f t="shared" ref="AS3" si="7">IF(AND((AR3&gt;0),(AR$5&gt;0)),(AR3/AR$5*100),"")</f>
        <v/>
      </c>
      <c r="AT3" s="11"/>
      <c r="AU3" s="1" t="str">
        <f t="shared" ref="AU3" si="8">IF(AND((AT3&gt;0),(AT$5&gt;0)),(AT3/AT$5*100),"")</f>
        <v/>
      </c>
      <c r="AV3" s="11"/>
      <c r="AW3" s="1" t="str">
        <f t="shared" ref="AW3" si="9">IF(AND((AV3&gt;0),(AV$5&gt;0)),(AV3/AV$5*100),"")</f>
        <v/>
      </c>
      <c r="AX3" s="11"/>
      <c r="AY3" s="1" t="str">
        <f t="shared" ref="AY3" si="10">IF(AND((AX3&gt;0),(AX$5&gt;0)),(AX3/AX$5*100),"")</f>
        <v/>
      </c>
      <c r="AZ3" s="11"/>
      <c r="BA3" s="1" t="str">
        <f t="shared" ref="BA3" si="11">IF(AND((AZ3&gt;0),(AZ$5&gt;0)),(AZ3/AZ$5*100),"")</f>
        <v/>
      </c>
      <c r="BB3" s="11"/>
      <c r="BC3" s="1" t="str">
        <f t="shared" ref="BC3" si="12">IF(AND((BB3&gt;0),(BB$5&gt;0)),(BB3/BB$5*100),"")</f>
        <v/>
      </c>
      <c r="BD3" s="11"/>
      <c r="BE3" s="1" t="str">
        <f t="shared" ref="BE3" si="13">IF(AND((BD3&gt;0),(BD$5&gt;0)),(BD3/BD$5*100),"")</f>
        <v/>
      </c>
      <c r="BF3" s="11"/>
      <c r="BG3" s="1" t="str">
        <f t="shared" ref="BG3" si="14">IF(AND((BF3&gt;0),(BF$5&gt;0)),(BF3/BF$5*100),"")</f>
        <v/>
      </c>
      <c r="BH3" s="11"/>
      <c r="BI3" s="1" t="str">
        <f t="shared" ref="BI3" si="15">IF(AND((BH3&gt;0),(BH$5&gt;0)),(BH3/BH$5*100),"")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256.8</v>
      </c>
      <c r="BN3" s="22" t="str">
        <f>IF(COUNT(BM3)&gt;0,"–","?")</f>
        <v>–</v>
      </c>
      <c r="BO3" s="23">
        <f>IF(SUM(B3,D3,F3,H3,J3,L3,N3,P3,R3,T3,V3,X3,Z3,AB3,AD3,AF3,AH3,AJ3,AL3,AN3,AP3,AR3,AT3,AV3,AX3,AZ3,BB3,BD3,BF3,BH3)&gt;0,MAX(B3,D3,F3,H3,J3,L3,N3,P3,R3,T3,V3,X3,Z3,AB3,AD3,AF3,AH3,AJ3,AL3,AN3,AP3,AR3,AT3,AV3,AX3,AZ3,BB3,BD3,BF3,BH3),"")</f>
        <v>357.7</v>
      </c>
      <c r="BP3" s="24">
        <f>IF(SUM(C3,E3,G3,I3,K3,M3,O3,Q3,S3,U3,W3,Y3,AA3,AC3,AE3,AG3,AI3,AK3,AM3,AO3,AQ3,AS3,AU3,AW3,AY3,BA3,BC3,BE3,BG3,BI3)&gt;0,MIN(C3,E3,G3,I3,K3,M3,O3,Q3,S3,U3,W3,Y3,AA3,AC3,AE3,AG3,AI3,AK3,AM3,AO3,AQ3,AS3,AU3,AW3,AY3,BA3,BC3,BE3,BG3,BI3),"")</f>
        <v>440.60031595576612</v>
      </c>
      <c r="BQ3" s="25" t="str">
        <f>IF(COUNT(BP3)&gt;0,"–","?")</f>
        <v>–</v>
      </c>
      <c r="BR3" s="26">
        <f>IF(SUM(C3,E3,G3,I3,K3,M3,O3,Q3,S3,U3,W3,Y3,AA3,AC3,AE3,AG3,AI3,AK3,AM3,AO3,AQ3,AS3,AU3,AW3,AY3,BA3,BC3,BE3,BG3,BI3)&gt;0,MAX(C3,E3,G3,I3,K3,M3,O3,Q3,S3,U3,W3,Y3,AA3,AC3,AE3,AG3,AI3,AK3,AM3,AO3,AQ3,AS3,AU3,AW3,AY3,BA3,BC3,BE3,BG3,BI3),"")</f>
        <v>507.75444264943462</v>
      </c>
      <c r="BS3" s="27">
        <f>IF(SUM(B3,D3,F3,H3,J3,L3,N3,P3,R3,T3,V3,X3,Z3,AB3,AD3,AF3,AH3,AJ3,AL3,AN3,AP3,AR3,AT3,AV3,AX3,AZ3,BB3,BD3,BF3,BH3)&gt;0,AVERAGE(B3,D3,F3,H3,J3,L3,N3,P3,R3,T3,V3,X3,Z3,AB3,AD3,AF3,AH3,AJ3,AL3,AN3,AP3,AR3,AT3,AV3,AX3,AZ3,BB3,BD3,BF3,BH3),"?")</f>
        <v>304.85000000000002</v>
      </c>
      <c r="BT3" s="28">
        <f>IF(SUM(C3,E3,G3,I3,K3,M3,O3,Q3,S3,U3,W3,Y3,AA3,AC3,AE3,AG3,AI3,AK3,AM3,AO3,AQ3,AS3,AU3,AW3,AY3,BA3,BC3,BE3,BG3,BI3)&gt;0,AVERAGE(C3,E3,G3,I3,K3,M3,O3,Q3,S3,U3,W3,Y3,AA3,AC3,AE3,AG3,AI3,AK3,AM3,AO3,AQ3,AS3,AU3,AW3,AY3,BA3,BC3,BE3,BG3,BI3),"?")</f>
        <v>463.21773647858765</v>
      </c>
      <c r="BU3" s="22">
        <f>IF(COUNT(B3,D3,F3,H3,J3,L3,N3,P3,R3,T3,V3,X3,Z3,AB3,AD3,AF3,AH3,AJ3,AL3,AN3,AP3,AR3,AT3,AV3,AX3,AZ3,BB3,BD3,BF3,BH3)&gt;1,STDEV(B3,D3,F3,H3,J3,L3,N3,P3,R3,T3,V3,X3,Z3,AB3,AD3,AF3,AH3,AJ3,AL3,AN3,AP3,AR3,AT3,AV3,AX3,AZ3,BB3,BD3,BF3,BH3),"?")</f>
        <v>30.32110559403209</v>
      </c>
      <c r="BV3" s="29">
        <f>IF(COUNT(C3,E3,G3,I3,K3,M3,O3,Q3,S3,U3,W3,Y3,AA3,AC3,AE3,AG3,AI3,AK3,AM3,AO3,AQ3,AS3,AU3,AW3,AY3,BA3,BC3,BE3,BG3,BI3)&gt;1,STDEV(C3,E3,G3,I3,K3,M3,O3,Q3,S3,U3,W3,Y3,AA3,AC3,AE3,AG3,AI3,AK3,AM3,AO3,AQ3,AS3,AU3,AW3,AY3,BA3,BC3,BE3,BG3,BI3),"?")</f>
        <v>21.333633909030429</v>
      </c>
      <c r="BW3" s="22">
        <f>IF(COUNT(B3)&gt;0,B3,"?")</f>
        <v>314.3</v>
      </c>
      <c r="BX3" s="25">
        <f>IF(COUNT(C3)&gt;0,C3,"?")</f>
        <v>507.75444264943462</v>
      </c>
    </row>
    <row r="4" spans="1:76" ht="16.5" customHeight="1" x14ac:dyDescent="0.2">
      <c r="A4" s="10" t="s">
        <v>116</v>
      </c>
      <c r="B4" s="131">
        <v>183</v>
      </c>
      <c r="C4" s="132"/>
      <c r="D4" s="131"/>
      <c r="E4" s="132"/>
      <c r="F4" s="131"/>
      <c r="G4" s="132"/>
      <c r="H4" s="131"/>
      <c r="I4" s="132"/>
      <c r="J4" s="131">
        <v>160.80000000000001</v>
      </c>
      <c r="K4" s="132"/>
      <c r="L4" s="131">
        <v>178.8</v>
      </c>
      <c r="M4" s="132"/>
      <c r="N4" s="131"/>
      <c r="O4" s="132"/>
      <c r="P4" s="131"/>
      <c r="Q4" s="132"/>
      <c r="R4" s="131"/>
      <c r="S4" s="132"/>
      <c r="T4" s="131"/>
      <c r="U4" s="132"/>
      <c r="V4" s="131"/>
      <c r="W4" s="132"/>
      <c r="X4" s="131"/>
      <c r="Y4" s="132"/>
      <c r="Z4" s="131"/>
      <c r="AA4" s="132"/>
      <c r="AB4" s="131"/>
      <c r="AC4" s="132"/>
      <c r="AD4" s="131"/>
      <c r="AE4" s="132"/>
      <c r="AF4" s="131"/>
      <c r="AG4" s="132"/>
      <c r="AH4" s="131"/>
      <c r="AI4" s="132"/>
      <c r="AJ4" s="131"/>
      <c r="AK4" s="132"/>
      <c r="AL4" s="131"/>
      <c r="AM4" s="132"/>
      <c r="AN4" s="131"/>
      <c r="AO4" s="132"/>
      <c r="AP4" s="131"/>
      <c r="AQ4" s="132"/>
      <c r="AR4" s="131"/>
      <c r="AS4" s="132"/>
      <c r="AT4" s="131"/>
      <c r="AU4" s="132"/>
      <c r="AV4" s="131"/>
      <c r="AW4" s="132"/>
      <c r="AX4" s="131"/>
      <c r="AY4" s="132"/>
      <c r="AZ4" s="131"/>
      <c r="BA4" s="132"/>
      <c r="BB4" s="131"/>
      <c r="BC4" s="132"/>
      <c r="BD4" s="131"/>
      <c r="BE4" s="132"/>
      <c r="BF4" s="131"/>
      <c r="BG4" s="132"/>
      <c r="BH4" s="131"/>
      <c r="BI4" s="132"/>
      <c r="BJ4" s="12"/>
      <c r="BK4" s="55"/>
      <c r="BL4" s="20"/>
      <c r="BM4" s="21"/>
      <c r="BN4" s="22"/>
      <c r="BO4" s="23"/>
      <c r="BP4" s="24"/>
      <c r="BQ4" s="25"/>
      <c r="BR4" s="26"/>
      <c r="BS4" s="27"/>
      <c r="BT4" s="28"/>
      <c r="BU4" s="22"/>
      <c r="BV4" s="29"/>
      <c r="BW4" s="22"/>
      <c r="BX4" s="25"/>
    </row>
    <row r="5" spans="1:76" ht="16.5" customHeight="1" x14ac:dyDescent="0.2">
      <c r="A5" s="13" t="s">
        <v>28</v>
      </c>
      <c r="B5" s="14">
        <v>61.9</v>
      </c>
      <c r="C5" s="2" t="s">
        <v>3</v>
      </c>
      <c r="D5" s="14">
        <v>71.099999999999994</v>
      </c>
      <c r="E5" s="2" t="s">
        <v>3</v>
      </c>
      <c r="F5" s="14">
        <v>75.8</v>
      </c>
      <c r="G5" s="2" t="s">
        <v>3</v>
      </c>
      <c r="H5" s="14">
        <v>57.7</v>
      </c>
      <c r="I5" s="2" t="s">
        <v>3</v>
      </c>
      <c r="J5" s="14">
        <v>59.3</v>
      </c>
      <c r="K5" s="2" t="s">
        <v>3</v>
      </c>
      <c r="L5" s="14">
        <v>69.3</v>
      </c>
      <c r="M5" s="2" t="s">
        <v>3</v>
      </c>
      <c r="N5" s="14">
        <v>61.9</v>
      </c>
      <c r="O5" s="2" t="s">
        <v>3</v>
      </c>
      <c r="P5" s="14">
        <v>67.7</v>
      </c>
      <c r="Q5" s="2" t="s">
        <v>3</v>
      </c>
      <c r="R5" s="14">
        <v>70.099999999999994</v>
      </c>
      <c r="S5" s="2" t="s">
        <v>3</v>
      </c>
      <c r="T5" s="14">
        <v>63.3</v>
      </c>
      <c r="U5" s="2" t="s">
        <v>3</v>
      </c>
      <c r="V5" s="14"/>
      <c r="W5" s="2" t="s">
        <v>3</v>
      </c>
      <c r="X5" s="14"/>
      <c r="Y5" s="2" t="s">
        <v>3</v>
      </c>
      <c r="Z5" s="14"/>
      <c r="AA5" s="2" t="s">
        <v>3</v>
      </c>
      <c r="AB5" s="14"/>
      <c r="AC5" s="2" t="s">
        <v>3</v>
      </c>
      <c r="AD5" s="14"/>
      <c r="AE5" s="2" t="s">
        <v>3</v>
      </c>
      <c r="AF5" s="14"/>
      <c r="AG5" s="2" t="s">
        <v>3</v>
      </c>
      <c r="AH5" s="14"/>
      <c r="AI5" s="2" t="s">
        <v>3</v>
      </c>
      <c r="AJ5" s="14"/>
      <c r="AK5" s="2" t="s">
        <v>3</v>
      </c>
      <c r="AL5" s="14"/>
      <c r="AM5" s="2" t="s">
        <v>3</v>
      </c>
      <c r="AN5" s="14"/>
      <c r="AO5" s="2" t="s">
        <v>3</v>
      </c>
      <c r="AP5" s="14"/>
      <c r="AQ5" s="2" t="s">
        <v>3</v>
      </c>
      <c r="AR5" s="14"/>
      <c r="AS5" s="2" t="s">
        <v>3</v>
      </c>
      <c r="AT5" s="14"/>
      <c r="AU5" s="2" t="s">
        <v>3</v>
      </c>
      <c r="AV5" s="14"/>
      <c r="AW5" s="2" t="s">
        <v>3</v>
      </c>
      <c r="AX5" s="14"/>
      <c r="AY5" s="2" t="s">
        <v>3</v>
      </c>
      <c r="AZ5" s="14"/>
      <c r="BA5" s="2" t="s">
        <v>3</v>
      </c>
      <c r="BB5" s="14"/>
      <c r="BC5" s="2" t="s">
        <v>3</v>
      </c>
      <c r="BD5" s="14"/>
      <c r="BE5" s="2" t="s">
        <v>3</v>
      </c>
      <c r="BF5" s="14"/>
      <c r="BG5" s="2" t="s">
        <v>3</v>
      </c>
      <c r="BH5" s="14"/>
      <c r="BI5" s="2" t="s">
        <v>3</v>
      </c>
      <c r="BK5" s="56" t="s">
        <v>28</v>
      </c>
      <c r="BL5" s="30">
        <f t="shared" ref="BL5:BL38" si="16">COUNT(B5,D5,F5,H5,J5,L5,N5,P5,R5,T5,V5,X5,Z5,AB5,AD5,AF5,AH5,AJ5,AL5,AN5,AP5,AR5,AT5,AV5,AX5,AZ5,BB5,BD5,BF5,BH5)</f>
        <v>10</v>
      </c>
      <c r="BM5" s="31">
        <f t="shared" ref="BM5:BM38" si="17">IF(SUM(B5,D5,F5,H5,J5,L5,N5,P5,R5,T5,V5,X5,Z5,AB5,AD5,AF5,AH5,AJ5,AL5,AN5,AP5,AR5,AT5,AV5,AX5,AZ5,BB5,BD5,BF5,BH5)&gt;0,MIN(B5,D5,F5,H5,J5,L5,N5,P5,R5,T5,V5,X5,Z5,AB5,AD5,AF5,AH5,AJ5,AL5,AN5,AP5,AR5,AT5,AV5,AX5,AZ5,BB5,BD5,BF5,BH5),"")</f>
        <v>57.7</v>
      </c>
      <c r="BN5" s="32" t="str">
        <f t="shared" ref="BN5:BN38" si="18">IF(COUNT(BM5)&gt;0,"–","?")</f>
        <v>–</v>
      </c>
      <c r="BO5" s="33">
        <f t="shared" ref="BO5:BO38" si="19">IF(SUM(B5,D5,F5,H5,J5,L5,N5,P5,R5,T5,V5,X5,Z5,AB5,AD5,AF5,AH5,AJ5,AL5,AN5,AP5,AR5,AT5,AV5,AX5,AZ5,BB5,BD5,BF5,BH5)&gt;0,MAX(B5,D5,F5,H5,J5,L5,N5,P5,R5,T5,V5,X5,Z5,AB5,AD5,AF5,AH5,AJ5,AL5,AN5,AP5,AR5,AT5,AV5,AX5,AZ5,BB5,BD5,BF5,BH5),"")</f>
        <v>75.8</v>
      </c>
      <c r="BP5" s="34" t="str">
        <f t="shared" ref="BP5:BP38" si="20">IF(SUM(C5,E5,G5,I5,K5,M5,O5,Q5,S5,U5,W5,Y5,AA5,AC5,AE5,AG5,AI5,AK5,AM5,AO5,AQ5,AS5,AU5,AW5,AY5,BA5,BC5,BE5,BG5,BI5)&gt;0,MIN(C5,E5,G5,I5,K5,M5,O5,Q5,S5,U5,W5,Y5,AA5,AC5,AE5,AG5,AI5,AK5,AM5,AO5,AQ5,AS5,AU5,AW5,AY5,BA5,BC5,BE5,BG5,BI5),"")</f>
        <v/>
      </c>
      <c r="BQ5" s="6" t="s">
        <v>3</v>
      </c>
      <c r="BR5" s="36" t="str">
        <f t="shared" ref="BR5:BR38" si="21">IF(SUM(C5,E5,G5,I5,K5,M5,O5,Q5,S5,U5,W5,Y5,AA5,AC5,AE5,AG5,AI5,AK5,AM5,AO5,AQ5,AS5,AU5,AW5,AY5,BA5,BC5,BE5,BG5,BI5)&gt;0,MAX(C5,E5,G5,I5,K5,M5,O5,Q5,S5,U5,W5,Y5,AA5,AC5,AE5,AG5,AI5,AK5,AM5,AO5,AQ5,AS5,AU5,AW5,AY5,BA5,BC5,BE5,BG5,BI5),"")</f>
        <v/>
      </c>
      <c r="BS5" s="37">
        <f t="shared" ref="BS5:BS38" si="22">IF(SUM(B5,D5,F5,H5,J5,L5,N5,P5,R5,T5,V5,X5,Z5,AB5,AD5,AF5,AH5,AJ5,AL5,AN5,AP5,AR5,AT5,AV5,AX5,AZ5,BB5,BD5,BF5,BH5)&gt;0,AVERAGE(B5,D5,F5,H5,J5,L5,N5,P5,R5,T5,V5,X5,Z5,AB5,AD5,AF5,AH5,AJ5,AL5,AN5,AP5,AR5,AT5,AV5,AX5,AZ5,BB5,BD5,BF5,BH5),"?")</f>
        <v>65.81</v>
      </c>
      <c r="BT5" s="38" t="s">
        <v>3</v>
      </c>
      <c r="BU5" s="32">
        <f t="shared" ref="BU5:BU38" si="23">IF(COUNT(B5,D5,F5,H5,J5,L5,N5,P5,R5,T5,V5,X5,Z5,AB5,AD5,AF5,AH5,AJ5,AL5,AN5,AP5,AR5,AT5,AV5,AX5,AZ5,BB5,BD5,BF5,BH5)&gt;1,STDEV(B5,D5,F5,H5,J5,L5,N5,P5,R5,T5,V5,X5,Z5,AB5,AD5,AF5,AH5,AJ5,AL5,AN5,AP5,AR5,AT5,AV5,AX5,AZ5,BB5,BD5,BF5,BH5),"?")</f>
        <v>5.8401769379588711</v>
      </c>
      <c r="BV5" s="39" t="s">
        <v>3</v>
      </c>
      <c r="BW5" s="32">
        <f t="shared" ref="BW5:BW38" si="24">IF(COUNT(B5)&gt;0,B5,"?")</f>
        <v>61.9</v>
      </c>
      <c r="BX5" s="35" t="s">
        <v>3</v>
      </c>
    </row>
    <row r="6" spans="1:76" ht="16.5" customHeight="1" x14ac:dyDescent="0.2">
      <c r="A6" s="16" t="s">
        <v>19</v>
      </c>
      <c r="B6" s="17"/>
      <c r="C6" s="3"/>
      <c r="D6" s="17"/>
      <c r="E6" s="3"/>
      <c r="F6" s="17"/>
      <c r="G6" s="3"/>
      <c r="H6" s="17"/>
      <c r="I6" s="3"/>
      <c r="J6" s="17"/>
      <c r="K6" s="3"/>
      <c r="L6" s="17"/>
      <c r="M6" s="3"/>
      <c r="N6" s="17"/>
      <c r="O6" s="3"/>
      <c r="P6" s="17"/>
      <c r="Q6" s="3"/>
      <c r="R6" s="17"/>
      <c r="S6" s="3"/>
      <c r="T6" s="17"/>
      <c r="U6" s="3"/>
      <c r="V6" s="17"/>
      <c r="W6" s="3"/>
      <c r="X6" s="17"/>
      <c r="Y6" s="3"/>
      <c r="Z6" s="17"/>
      <c r="AA6" s="3"/>
      <c r="AB6" s="17"/>
      <c r="AC6" s="3"/>
      <c r="AD6" s="17"/>
      <c r="AE6" s="3"/>
      <c r="AF6" s="17"/>
      <c r="AG6" s="3"/>
      <c r="AH6" s="17"/>
      <c r="AI6" s="3"/>
      <c r="AJ6" s="17"/>
      <c r="AK6" s="3"/>
      <c r="AL6" s="17"/>
      <c r="AM6" s="3"/>
      <c r="AN6" s="17"/>
      <c r="AO6" s="3"/>
      <c r="AP6" s="17"/>
      <c r="AQ6" s="3"/>
      <c r="AR6" s="17"/>
      <c r="AS6" s="3"/>
      <c r="AT6" s="17"/>
      <c r="AU6" s="3"/>
      <c r="AV6" s="17"/>
      <c r="AW6" s="3"/>
      <c r="AX6" s="17"/>
      <c r="AY6" s="3"/>
      <c r="AZ6" s="17"/>
      <c r="BA6" s="3"/>
      <c r="BB6" s="17"/>
      <c r="BC6" s="3"/>
      <c r="BD6" s="17"/>
      <c r="BE6" s="3"/>
      <c r="BF6" s="17"/>
      <c r="BG6" s="3"/>
      <c r="BH6" s="17"/>
      <c r="BI6" s="3"/>
      <c r="BK6" s="56" t="s">
        <v>19</v>
      </c>
      <c r="BL6" s="30"/>
      <c r="BM6" s="31"/>
      <c r="BN6" s="32"/>
      <c r="BO6" s="33"/>
      <c r="BP6" s="34"/>
      <c r="BQ6" s="35"/>
      <c r="BR6" s="36"/>
      <c r="BS6" s="37"/>
      <c r="BT6" s="38"/>
      <c r="BU6" s="32"/>
      <c r="BV6" s="39"/>
      <c r="BW6" s="32"/>
      <c r="BX6" s="35"/>
    </row>
    <row r="7" spans="1:76" ht="16.5" customHeight="1" x14ac:dyDescent="0.2">
      <c r="A7" s="10" t="s">
        <v>20</v>
      </c>
      <c r="B7" s="18">
        <v>20.3</v>
      </c>
      <c r="C7" s="4">
        <f>IF(AND((B7&gt;0),(B$5&gt;0)),(B7/B$5*100),"")</f>
        <v>32.794830371567045</v>
      </c>
      <c r="D7" s="18">
        <v>22.6</v>
      </c>
      <c r="E7" s="4">
        <f>IF(AND((D7&gt;0),(D$5&gt;0)),(D7/D$5*100),"")</f>
        <v>31.786216596343181</v>
      </c>
      <c r="F7" s="18">
        <v>21.6</v>
      </c>
      <c r="G7" s="4">
        <f>IF(AND((F7&gt;0),(F$5&gt;0)),(F7/F$5*100),"")</f>
        <v>28.496042216358841</v>
      </c>
      <c r="H7" s="18">
        <v>18.5</v>
      </c>
      <c r="I7" s="4">
        <f>IF(AND((H7&gt;0),(H$5&gt;0)),(H7/H$5*100),"")</f>
        <v>32.062391681109183</v>
      </c>
      <c r="J7" s="18">
        <v>20.100000000000001</v>
      </c>
      <c r="K7" s="4">
        <f>IF(AND((J7&gt;0),(J$5&gt;0)),(J7/J$5*100),"")</f>
        <v>33.895446880269816</v>
      </c>
      <c r="L7" s="18">
        <v>19.100000000000001</v>
      </c>
      <c r="M7" s="4">
        <f>IF(AND((L7&gt;0),(L$5&gt;0)),(L7/L$5*100),"")</f>
        <v>27.561327561327566</v>
      </c>
      <c r="N7" s="18">
        <v>20.3</v>
      </c>
      <c r="O7" s="4">
        <f>IF(AND((N7&gt;0),(N$5&gt;0)),(N7/N$5*100),"")</f>
        <v>32.794830371567045</v>
      </c>
      <c r="P7" s="18">
        <v>15.9</v>
      </c>
      <c r="Q7" s="4">
        <f>IF(AND((P7&gt;0),(P$5&gt;0)),(P7/P$5*100),"")</f>
        <v>23.485967503692763</v>
      </c>
      <c r="R7" s="18">
        <v>26.2</v>
      </c>
      <c r="S7" s="4">
        <f>IF(AND((R7&gt;0),(R$5&gt;0)),(R7/R$5*100),"")</f>
        <v>37.375178316690445</v>
      </c>
      <c r="T7" s="18"/>
      <c r="U7" s="4" t="str">
        <f>IF(AND((T7&gt;0),(T$5&gt;0)),(T7/T$5*100),"")</f>
        <v/>
      </c>
      <c r="V7" s="18"/>
      <c r="W7" s="4" t="str">
        <f>IF(AND((V7&gt;0),(V$5&gt;0)),(V7/V$5*100),"")</f>
        <v/>
      </c>
      <c r="X7" s="18"/>
      <c r="Y7" s="4" t="str">
        <f>IF(AND((X7&gt;0),(X$5&gt;0)),(X7/X$5*100),"")</f>
        <v/>
      </c>
      <c r="Z7" s="18"/>
      <c r="AA7" s="4" t="str">
        <f>IF(AND((Z7&gt;0),(Z$5&gt;0)),(Z7/Z$5*100),"")</f>
        <v/>
      </c>
      <c r="AB7" s="18"/>
      <c r="AC7" s="4" t="str">
        <f>IF(AND((AB7&gt;0),(AB$5&gt;0)),(AB7/AB$5*100),"")</f>
        <v/>
      </c>
      <c r="AD7" s="18"/>
      <c r="AE7" s="4" t="str">
        <f t="shared" ref="AE7" si="25">IF(AND((AD7&gt;0),(AD$5&gt;0)),(AD7/AD$5*100),"")</f>
        <v/>
      </c>
      <c r="AF7" s="18"/>
      <c r="AG7" s="4" t="str">
        <f t="shared" ref="AG7" si="26">IF(AND((AF7&gt;0),(AF$5&gt;0)),(AF7/AF$5*100),"")</f>
        <v/>
      </c>
      <c r="AH7" s="18"/>
      <c r="AI7" s="4" t="str">
        <f t="shared" ref="AI7" si="27">IF(AND((AH7&gt;0),(AH$5&gt;0)),(AH7/AH$5*100),"")</f>
        <v/>
      </c>
      <c r="AJ7" s="18"/>
      <c r="AK7" s="4" t="str">
        <f t="shared" ref="AK7" si="28">IF(AND((AJ7&gt;0),(AJ$5&gt;0)),(AJ7/AJ$5*100),"")</f>
        <v/>
      </c>
      <c r="AL7" s="18"/>
      <c r="AM7" s="4" t="str">
        <f t="shared" ref="AM7" si="29">IF(AND((AL7&gt;0),(AL$5&gt;0)),(AL7/AL$5*100),"")</f>
        <v/>
      </c>
      <c r="AN7" s="18"/>
      <c r="AO7" s="4" t="str">
        <f t="shared" ref="AO7" si="30">IF(AND((AN7&gt;0),(AN$5&gt;0)),(AN7/AN$5*100),"")</f>
        <v/>
      </c>
      <c r="AP7" s="18"/>
      <c r="AQ7" s="4" t="str">
        <f t="shared" ref="AQ7" si="31">IF(AND((AP7&gt;0),(AP$5&gt;0)),(AP7/AP$5*100),"")</f>
        <v/>
      </c>
      <c r="AR7" s="18"/>
      <c r="AS7" s="4" t="str">
        <f t="shared" ref="AS7" si="32">IF(AND((AR7&gt;0),(AR$5&gt;0)),(AR7/AR$5*100),"")</f>
        <v/>
      </c>
      <c r="AT7" s="18"/>
      <c r="AU7" s="4" t="str">
        <f t="shared" ref="AU7" si="33">IF(AND((AT7&gt;0),(AT$5&gt;0)),(AT7/AT$5*100),"")</f>
        <v/>
      </c>
      <c r="AV7" s="18"/>
      <c r="AW7" s="4" t="str">
        <f t="shared" ref="AW7" si="34">IF(AND((AV7&gt;0),(AV$5&gt;0)),(AV7/AV$5*100),"")</f>
        <v/>
      </c>
      <c r="AX7" s="18"/>
      <c r="AY7" s="4" t="str">
        <f t="shared" ref="AY7" si="35">IF(AND((AX7&gt;0),(AX$5&gt;0)),(AX7/AX$5*100),"")</f>
        <v/>
      </c>
      <c r="AZ7" s="18"/>
      <c r="BA7" s="4" t="str">
        <f t="shared" ref="BA7" si="36">IF(AND((AZ7&gt;0),(AZ$5&gt;0)),(AZ7/AZ$5*100),"")</f>
        <v/>
      </c>
      <c r="BB7" s="18"/>
      <c r="BC7" s="4" t="str">
        <f t="shared" ref="BC7" si="37">IF(AND((BB7&gt;0),(BB$5&gt;0)),(BB7/BB$5*100),"")</f>
        <v/>
      </c>
      <c r="BD7" s="18"/>
      <c r="BE7" s="4" t="str">
        <f t="shared" ref="BE7" si="38">IF(AND((BD7&gt;0),(BD$5&gt;0)),(BD7/BD$5*100),"")</f>
        <v/>
      </c>
      <c r="BF7" s="18"/>
      <c r="BG7" s="4" t="str">
        <f t="shared" ref="BG7" si="39">IF(AND((BF7&gt;0),(BF$5&gt;0)),(BF7/BF$5*100),"")</f>
        <v/>
      </c>
      <c r="BH7" s="18"/>
      <c r="BI7" s="4" t="str">
        <f t="shared" ref="BI7" si="40">IF(AND((BH7&gt;0),(BH$5&gt;0)),(BH7/BH$5*100),"")</f>
        <v/>
      </c>
      <c r="BK7" s="57" t="s">
        <v>20</v>
      </c>
      <c r="BL7" s="30">
        <f t="shared" si="16"/>
        <v>9</v>
      </c>
      <c r="BM7" s="31">
        <f t="shared" si="17"/>
        <v>15.9</v>
      </c>
      <c r="BN7" s="32" t="str">
        <f t="shared" si="18"/>
        <v>–</v>
      </c>
      <c r="BO7" s="33">
        <f t="shared" si="19"/>
        <v>26.2</v>
      </c>
      <c r="BP7" s="34">
        <f t="shared" si="20"/>
        <v>23.485967503692763</v>
      </c>
      <c r="BQ7" s="35" t="str">
        <f t="shared" ref="BQ7:BQ37" si="41">IF(COUNT(BP7)&gt;0,"–","?")</f>
        <v>–</v>
      </c>
      <c r="BR7" s="36">
        <f t="shared" si="21"/>
        <v>37.375178316690445</v>
      </c>
      <c r="BS7" s="37">
        <f t="shared" si="22"/>
        <v>20.511111111111109</v>
      </c>
      <c r="BT7" s="38">
        <f t="shared" ref="BT7:BT37" si="42">IF(SUM(C7,E7,G7,I7,K7,M7,O7,Q7,S7,U7,W7,Y7,AA7,AC7,AE7,AG7,AI7,AK7,AM7,AO7,AQ7,AS7,AU7,AW7,AY7,BA7,BC7,BE7,BG7,BI7)&gt;0,AVERAGE(C7,E7,G7,I7,K7,M7,O7,Q7,S7,U7,W7,Y7,AA7,AC7,AE7,AG7,AI7,AK7,AM7,AO7,AQ7,AS7,AU7,AW7,AY7,BA7,BC7,BE7,BG7,BI7),"?")</f>
        <v>31.139136833213993</v>
      </c>
      <c r="BU7" s="32">
        <f t="shared" si="23"/>
        <v>2.8607011572534535</v>
      </c>
      <c r="BV7" s="39">
        <f t="shared" ref="BV7:BV37" si="43">IF(COUNT(C7,E7,G7,I7,K7,M7,O7,Q7,S7,U7,W7,Y7,AA7,AC7,AE7,AG7,AI7,AK7,AM7,AO7,AQ7,AS7,AU7,AW7,AY7,BA7,BC7,BE7,BG7,BI7)&gt;1,STDEV(C7,E7,G7,I7,K7,M7,O7,Q7,S7,U7,W7,Y7,AA7,AC7,AE7,AG7,AI7,AK7,AM7,AO7,AQ7,AS7,AU7,AW7,AY7,BA7,BC7,BE7,BG7,BI7),"?")</f>
        <v>4.055811902458732</v>
      </c>
      <c r="BW7" s="32">
        <f t="shared" si="24"/>
        <v>20.3</v>
      </c>
      <c r="BX7" s="35">
        <f t="shared" ref="BX7:BX37" si="44">IF(COUNT(C7)&gt;0,C7,"?")</f>
        <v>32.794830371567045</v>
      </c>
    </row>
    <row r="8" spans="1:76" ht="16.5" customHeight="1" x14ac:dyDescent="0.2">
      <c r="A8" s="10" t="s">
        <v>21</v>
      </c>
      <c r="B8" s="19">
        <v>11.1</v>
      </c>
      <c r="C8" s="4">
        <f>IF(AND((B8&gt;0),(B$5&gt;0)),(B8/B$5*100),"")</f>
        <v>17.932148626817447</v>
      </c>
      <c r="D8" s="19">
        <v>11.2</v>
      </c>
      <c r="E8" s="4">
        <f>IF(AND((D8&gt;0),(D$5&gt;0)),(D8/D$5*100),"")</f>
        <v>15.752461322081576</v>
      </c>
      <c r="F8" s="19">
        <v>11.2</v>
      </c>
      <c r="G8" s="4">
        <f>IF(AND((F8&gt;0),(F$5&gt;0)),(F8/F$5*100),"")</f>
        <v>14.775725593667547</v>
      </c>
      <c r="H8" s="19">
        <v>8.6999999999999993</v>
      </c>
      <c r="I8" s="4">
        <f>IF(AND((H8&gt;0),(H$5&gt;0)),(H8/H$5*100),"")</f>
        <v>15.077989601386479</v>
      </c>
      <c r="J8" s="19">
        <v>10</v>
      </c>
      <c r="K8" s="4">
        <f>IF(AND((J8&gt;0),(J$5&gt;0)),(J8/J$5*100),"")</f>
        <v>16.863406408094438</v>
      </c>
      <c r="L8" s="19">
        <v>9.1</v>
      </c>
      <c r="M8" s="4">
        <f>IF(AND((L8&gt;0),(L$5&gt;0)),(L8/L$5*100),"")</f>
        <v>13.131313131313133</v>
      </c>
      <c r="N8" s="19">
        <v>11.1</v>
      </c>
      <c r="O8" s="4">
        <f>IF(AND((N8&gt;0),(N$5&gt;0)),(N8/N$5*100),"")</f>
        <v>17.932148626817447</v>
      </c>
      <c r="P8" s="19">
        <v>8.6999999999999993</v>
      </c>
      <c r="Q8" s="4">
        <f>IF(AND((P8&gt;0),(P$5&gt;0)),(P8/P$5*100),"")</f>
        <v>12.850812407680944</v>
      </c>
      <c r="R8" s="19">
        <v>12.3</v>
      </c>
      <c r="S8" s="4">
        <f>IF(AND((R8&gt;0),(R$5&gt;0)),(R8/R$5*100),"")</f>
        <v>17.546362339514982</v>
      </c>
      <c r="T8" s="19">
        <v>8.6</v>
      </c>
      <c r="U8" s="4">
        <f>IF(AND((T8&gt;0),(T$5&gt;0)),(T8/T$5*100),"")</f>
        <v>13.58609794628752</v>
      </c>
      <c r="V8" s="19"/>
      <c r="W8" s="4" t="str">
        <f>IF(AND((V8&gt;0),(V$5&gt;0)),(V8/V$5*100),"")</f>
        <v/>
      </c>
      <c r="X8" s="19"/>
      <c r="Y8" s="4" t="str">
        <f>IF(AND((X8&gt;0),(X$5&gt;0)),(X8/X$5*100),"")</f>
        <v/>
      </c>
      <c r="Z8" s="19"/>
      <c r="AA8" s="4" t="str">
        <f>IF(AND((Z8&gt;0),(Z$5&gt;0)),(Z8/Z$5*100),"")</f>
        <v/>
      </c>
      <c r="AB8" s="19"/>
      <c r="AC8" s="4" t="str">
        <f>IF(AND((AB8&gt;0),(AB$5&gt;0)),(AB8/AB$5*100),"")</f>
        <v/>
      </c>
      <c r="AD8" s="19"/>
      <c r="AE8" s="4" t="str">
        <f t="shared" ref="AE8" si="45">IF(AND((AD8&gt;0),(AD$5&gt;0)),(AD8/AD$5*100),"")</f>
        <v/>
      </c>
      <c r="AF8" s="19"/>
      <c r="AG8" s="4" t="str">
        <f t="shared" ref="AG8" si="46">IF(AND((AF8&gt;0),(AF$5&gt;0)),(AF8/AF$5*100),"")</f>
        <v/>
      </c>
      <c r="AH8" s="19"/>
      <c r="AI8" s="4" t="str">
        <f t="shared" ref="AI8" si="47">IF(AND((AH8&gt;0),(AH$5&gt;0)),(AH8/AH$5*100),"")</f>
        <v/>
      </c>
      <c r="AJ8" s="19"/>
      <c r="AK8" s="4" t="str">
        <f t="shared" ref="AK8" si="48">IF(AND((AJ8&gt;0),(AJ$5&gt;0)),(AJ8/AJ$5*100),"")</f>
        <v/>
      </c>
      <c r="AL8" s="19"/>
      <c r="AM8" s="4" t="str">
        <f t="shared" ref="AM8" si="49">IF(AND((AL8&gt;0),(AL$5&gt;0)),(AL8/AL$5*100),"")</f>
        <v/>
      </c>
      <c r="AN8" s="19"/>
      <c r="AO8" s="4" t="str">
        <f t="shared" ref="AO8" si="50">IF(AND((AN8&gt;0),(AN$5&gt;0)),(AN8/AN$5*100),"")</f>
        <v/>
      </c>
      <c r="AP8" s="19"/>
      <c r="AQ8" s="4" t="str">
        <f t="shared" ref="AQ8" si="51">IF(AND((AP8&gt;0),(AP$5&gt;0)),(AP8/AP$5*100),"")</f>
        <v/>
      </c>
      <c r="AR8" s="19"/>
      <c r="AS8" s="4" t="str">
        <f t="shared" ref="AS8" si="52">IF(AND((AR8&gt;0),(AR$5&gt;0)),(AR8/AR$5*100),"")</f>
        <v/>
      </c>
      <c r="AT8" s="19"/>
      <c r="AU8" s="4" t="str">
        <f t="shared" ref="AU8" si="53">IF(AND((AT8&gt;0),(AT$5&gt;0)),(AT8/AT$5*100),"")</f>
        <v/>
      </c>
      <c r="AV8" s="19"/>
      <c r="AW8" s="4" t="str">
        <f t="shared" ref="AW8" si="54">IF(AND((AV8&gt;0),(AV$5&gt;0)),(AV8/AV$5*100),"")</f>
        <v/>
      </c>
      <c r="AX8" s="19"/>
      <c r="AY8" s="4" t="str">
        <f t="shared" ref="AY8" si="55">IF(AND((AX8&gt;0),(AX$5&gt;0)),(AX8/AX$5*100),"")</f>
        <v/>
      </c>
      <c r="AZ8" s="19"/>
      <c r="BA8" s="4" t="str">
        <f t="shared" ref="BA8" si="56">IF(AND((AZ8&gt;0),(AZ$5&gt;0)),(AZ8/AZ$5*100),"")</f>
        <v/>
      </c>
      <c r="BB8" s="19"/>
      <c r="BC8" s="4" t="str">
        <f t="shared" ref="BC8" si="57">IF(AND((BB8&gt;0),(BB$5&gt;0)),(BB8/BB$5*100),"")</f>
        <v/>
      </c>
      <c r="BD8" s="19"/>
      <c r="BE8" s="4" t="str">
        <f t="shared" ref="BE8" si="58">IF(AND((BD8&gt;0),(BD$5&gt;0)),(BD8/BD$5*100),"")</f>
        <v/>
      </c>
      <c r="BF8" s="19"/>
      <c r="BG8" s="4" t="str">
        <f t="shared" ref="BG8" si="59">IF(AND((BF8&gt;0),(BF$5&gt;0)),(BF8/BF$5*100),"")</f>
        <v/>
      </c>
      <c r="BH8" s="19"/>
      <c r="BI8" s="4" t="str">
        <f t="shared" ref="BI8" si="60">IF(AND((BH8&gt;0),(BH$5&gt;0)),(BH8/BH$5*100),"")</f>
        <v/>
      </c>
      <c r="BK8" s="57" t="s">
        <v>21</v>
      </c>
      <c r="BL8" s="30">
        <f t="shared" si="16"/>
        <v>10</v>
      </c>
      <c r="BM8" s="31">
        <f t="shared" si="17"/>
        <v>8.6</v>
      </c>
      <c r="BN8" s="32" t="str">
        <f t="shared" si="18"/>
        <v>–</v>
      </c>
      <c r="BO8" s="33">
        <f t="shared" si="19"/>
        <v>12.3</v>
      </c>
      <c r="BP8" s="34">
        <f t="shared" si="20"/>
        <v>12.850812407680944</v>
      </c>
      <c r="BQ8" s="35" t="str">
        <f t="shared" si="41"/>
        <v>–</v>
      </c>
      <c r="BR8" s="36">
        <f t="shared" si="21"/>
        <v>17.932148626817447</v>
      </c>
      <c r="BS8" s="37">
        <f t="shared" si="22"/>
        <v>10.199999999999999</v>
      </c>
      <c r="BT8" s="38">
        <f t="shared" si="42"/>
        <v>15.544846600366151</v>
      </c>
      <c r="BU8" s="32">
        <f t="shared" si="23"/>
        <v>1.3474255287605124</v>
      </c>
      <c r="BV8" s="39">
        <f t="shared" si="43"/>
        <v>1.9696405180240713</v>
      </c>
      <c r="BW8" s="32">
        <f t="shared" si="24"/>
        <v>11.1</v>
      </c>
      <c r="BX8" s="35">
        <f t="shared" si="44"/>
        <v>17.932148626817447</v>
      </c>
    </row>
    <row r="9" spans="1:76" ht="16.5" customHeight="1" x14ac:dyDescent="0.2">
      <c r="A9" s="10" t="s">
        <v>22</v>
      </c>
      <c r="B9" s="19">
        <v>24</v>
      </c>
      <c r="C9" s="4">
        <f>IF(AND((B9&gt;0),(B$5&gt;0)),(B9/B$5*100),"")</f>
        <v>38.772213247172857</v>
      </c>
      <c r="D9" s="19">
        <v>27</v>
      </c>
      <c r="E9" s="4">
        <f>IF(AND((D9&gt;0),(D$5&gt;0)),(D9/D$5*100),"")</f>
        <v>37.974683544303801</v>
      </c>
      <c r="F9" s="19">
        <v>30.9</v>
      </c>
      <c r="G9" s="4">
        <f>IF(AND((F9&gt;0),(F$5&gt;0)),(F9/F$5*100),"")</f>
        <v>40.765171503957781</v>
      </c>
      <c r="H9" s="19">
        <v>23.7</v>
      </c>
      <c r="I9" s="4">
        <f>IF(AND((H9&gt;0),(H$5&gt;0)),(H9/H$5*100),"")</f>
        <v>41.074523396880416</v>
      </c>
      <c r="J9" s="19">
        <v>23.9</v>
      </c>
      <c r="K9" s="4">
        <f>IF(AND((J9&gt;0),(J$5&gt;0)),(J9/J$5*100),"")</f>
        <v>40.303541315345697</v>
      </c>
      <c r="L9" s="19">
        <v>26.3</v>
      </c>
      <c r="M9" s="4">
        <f>IF(AND((L9&gt;0),(L$5&gt;0)),(L9/L$5*100),"")</f>
        <v>37.950937950937949</v>
      </c>
      <c r="N9" s="19">
        <v>25.4</v>
      </c>
      <c r="O9" s="4">
        <f>IF(AND((N9&gt;0),(N$5&gt;0)),(N9/N$5*100),"")</f>
        <v>41.033925686591274</v>
      </c>
      <c r="P9" s="19">
        <v>28.1</v>
      </c>
      <c r="Q9" s="4">
        <f>IF(AND((P9&gt;0),(P$5&gt;0)),(P9/P$5*100),"")</f>
        <v>41.506646971935005</v>
      </c>
      <c r="R9" s="19">
        <v>29.2</v>
      </c>
      <c r="S9" s="4">
        <f>IF(AND((R9&gt;0),(R$5&gt;0)),(R9/R$5*100),"")</f>
        <v>41.654778887303856</v>
      </c>
      <c r="T9" s="19"/>
      <c r="U9" s="4" t="str">
        <f>IF(AND((T9&gt;0),(T$5&gt;0)),(T9/T$5*100),"")</f>
        <v/>
      </c>
      <c r="V9" s="19"/>
      <c r="W9" s="4" t="str">
        <f>IF(AND((V9&gt;0),(V$5&gt;0)),(V9/V$5*100),"")</f>
        <v/>
      </c>
      <c r="X9" s="19"/>
      <c r="Y9" s="4" t="str">
        <f>IF(AND((X9&gt;0),(X$5&gt;0)),(X9/X$5*100),"")</f>
        <v/>
      </c>
      <c r="Z9" s="19"/>
      <c r="AA9" s="4" t="str">
        <f>IF(AND((Z9&gt;0),(Z$5&gt;0)),(Z9/Z$5*100),"")</f>
        <v/>
      </c>
      <c r="AB9" s="19"/>
      <c r="AC9" s="4" t="str">
        <f>IF(AND((AB9&gt;0),(AB$5&gt;0)),(AB9/AB$5*100),"")</f>
        <v/>
      </c>
      <c r="AD9" s="19"/>
      <c r="AE9" s="4" t="str">
        <f t="shared" ref="AE9" si="61">IF(AND((AD9&gt;0),(AD$5&gt;0)),(AD9/AD$5*100),"")</f>
        <v/>
      </c>
      <c r="AF9" s="19"/>
      <c r="AG9" s="4" t="str">
        <f t="shared" ref="AG9" si="62">IF(AND((AF9&gt;0),(AF$5&gt;0)),(AF9/AF$5*100),"")</f>
        <v/>
      </c>
      <c r="AH9" s="19"/>
      <c r="AI9" s="4" t="str">
        <f t="shared" ref="AI9" si="63">IF(AND((AH9&gt;0),(AH$5&gt;0)),(AH9/AH$5*100),"")</f>
        <v/>
      </c>
      <c r="AJ9" s="19"/>
      <c r="AK9" s="4" t="str">
        <f t="shared" ref="AK9" si="64">IF(AND((AJ9&gt;0),(AJ$5&gt;0)),(AJ9/AJ$5*100),"")</f>
        <v/>
      </c>
      <c r="AL9" s="19"/>
      <c r="AM9" s="4" t="str">
        <f t="shared" ref="AM9" si="65">IF(AND((AL9&gt;0),(AL$5&gt;0)),(AL9/AL$5*100),"")</f>
        <v/>
      </c>
      <c r="AN9" s="19"/>
      <c r="AO9" s="4" t="str">
        <f t="shared" ref="AO9" si="66">IF(AND((AN9&gt;0),(AN$5&gt;0)),(AN9/AN$5*100),"")</f>
        <v/>
      </c>
      <c r="AP9" s="19"/>
      <c r="AQ9" s="4" t="str">
        <f t="shared" ref="AQ9" si="67">IF(AND((AP9&gt;0),(AP$5&gt;0)),(AP9/AP$5*100),"")</f>
        <v/>
      </c>
      <c r="AR9" s="19"/>
      <c r="AS9" s="4" t="str">
        <f t="shared" ref="AS9" si="68">IF(AND((AR9&gt;0),(AR$5&gt;0)),(AR9/AR$5*100),"")</f>
        <v/>
      </c>
      <c r="AT9" s="19"/>
      <c r="AU9" s="4" t="str">
        <f t="shared" ref="AU9" si="69">IF(AND((AT9&gt;0),(AT$5&gt;0)),(AT9/AT$5*100),"")</f>
        <v/>
      </c>
      <c r="AV9" s="19"/>
      <c r="AW9" s="4" t="str">
        <f t="shared" ref="AW9" si="70">IF(AND((AV9&gt;0),(AV$5&gt;0)),(AV9/AV$5*100),"")</f>
        <v/>
      </c>
      <c r="AX9" s="19"/>
      <c r="AY9" s="4" t="str">
        <f t="shared" ref="AY9" si="71">IF(AND((AX9&gt;0),(AX$5&gt;0)),(AX9/AX$5*100),"")</f>
        <v/>
      </c>
      <c r="AZ9" s="19"/>
      <c r="BA9" s="4" t="str">
        <f t="shared" ref="BA9" si="72">IF(AND((AZ9&gt;0),(AZ$5&gt;0)),(AZ9/AZ$5*100),"")</f>
        <v/>
      </c>
      <c r="BB9" s="19"/>
      <c r="BC9" s="4" t="str">
        <f t="shared" ref="BC9" si="73">IF(AND((BB9&gt;0),(BB$5&gt;0)),(BB9/BB$5*100),"")</f>
        <v/>
      </c>
      <c r="BD9" s="19"/>
      <c r="BE9" s="4" t="str">
        <f t="shared" ref="BE9" si="74">IF(AND((BD9&gt;0),(BD$5&gt;0)),(BD9/BD$5*100),"")</f>
        <v/>
      </c>
      <c r="BF9" s="19"/>
      <c r="BG9" s="4" t="str">
        <f t="shared" ref="BG9" si="75">IF(AND((BF9&gt;0),(BF$5&gt;0)),(BF9/BF$5*100),"")</f>
        <v/>
      </c>
      <c r="BH9" s="19"/>
      <c r="BI9" s="4" t="str">
        <f t="shared" ref="BI9" si="76">IF(AND((BH9&gt;0),(BH$5&gt;0)),(BH9/BH$5*100),"")</f>
        <v/>
      </c>
      <c r="BK9" s="57" t="s">
        <v>22</v>
      </c>
      <c r="BL9" s="30">
        <f t="shared" si="16"/>
        <v>9</v>
      </c>
      <c r="BM9" s="31">
        <f t="shared" si="17"/>
        <v>23.7</v>
      </c>
      <c r="BN9" s="32" t="str">
        <f t="shared" si="18"/>
        <v>–</v>
      </c>
      <c r="BO9" s="33">
        <f t="shared" si="19"/>
        <v>30.9</v>
      </c>
      <c r="BP9" s="34">
        <f t="shared" si="20"/>
        <v>37.950937950937949</v>
      </c>
      <c r="BQ9" s="35" t="str">
        <f t="shared" si="41"/>
        <v>–</v>
      </c>
      <c r="BR9" s="36">
        <f t="shared" si="21"/>
        <v>41.654778887303856</v>
      </c>
      <c r="BS9" s="37">
        <f t="shared" si="22"/>
        <v>26.5</v>
      </c>
      <c r="BT9" s="38">
        <f t="shared" si="42"/>
        <v>40.115158056047626</v>
      </c>
      <c r="BU9" s="32">
        <f t="shared" si="23"/>
        <v>2.5387004549572207</v>
      </c>
      <c r="BV9" s="39">
        <f t="shared" si="43"/>
        <v>1.4831628289115366</v>
      </c>
      <c r="BW9" s="32">
        <f t="shared" si="24"/>
        <v>24</v>
      </c>
      <c r="BX9" s="35">
        <f t="shared" si="44"/>
        <v>38.772213247172857</v>
      </c>
    </row>
    <row r="10" spans="1:76" ht="16.5" customHeight="1" x14ac:dyDescent="0.2">
      <c r="A10" s="10" t="s">
        <v>24</v>
      </c>
      <c r="B10" s="19">
        <v>8.5</v>
      </c>
      <c r="C10" s="4">
        <f>IF(AND((B10&gt;0),(B$5&gt;0)),(B10/B$5*100),"")</f>
        <v>13.731825525040389</v>
      </c>
      <c r="D10" s="19">
        <v>8.3000000000000007</v>
      </c>
      <c r="E10" s="4">
        <f>IF(AND((D10&gt;0),(D$5&gt;0)),(D10/D$5*100),"")</f>
        <v>11.673699015471168</v>
      </c>
      <c r="F10" s="19">
        <v>10.4</v>
      </c>
      <c r="G10" s="4">
        <f>IF(AND((F10&gt;0),(F$5&gt;0)),(F10/F$5*100),"")</f>
        <v>13.720316622691294</v>
      </c>
      <c r="H10" s="19">
        <v>7.6</v>
      </c>
      <c r="I10" s="4">
        <f>IF(AND((H10&gt;0),(H$5&gt;0)),(H10/H$5*100),"")</f>
        <v>13.171577123050259</v>
      </c>
      <c r="J10" s="19">
        <v>8.5</v>
      </c>
      <c r="K10" s="4">
        <f>IF(AND((J10&gt;0),(J$5&gt;0)),(J10/J$5*100),"")</f>
        <v>14.333895446880272</v>
      </c>
      <c r="L10" s="19">
        <v>7.4</v>
      </c>
      <c r="M10" s="4">
        <f>IF(AND((L10&gt;0),(L$5&gt;0)),(L10/L$5*100),"")</f>
        <v>10.67821067821068</v>
      </c>
      <c r="N10" s="19">
        <v>8.9</v>
      </c>
      <c r="O10" s="4">
        <f>IF(AND((N10&gt;0),(N$5&gt;0)),(N10/N$5*100),"")</f>
        <v>14.378029079159937</v>
      </c>
      <c r="P10" s="19">
        <v>8</v>
      </c>
      <c r="Q10" s="4">
        <f>IF(AND((P10&gt;0),(P$5&gt;0)),(P10/P$5*100),"")</f>
        <v>11.816838995568684</v>
      </c>
      <c r="R10" s="19">
        <v>5.6</v>
      </c>
      <c r="S10" s="4">
        <f>IF(AND((R10&gt;0),(R$5&gt;0)),(R10/R$5*100),"")</f>
        <v>7.9885877318116973</v>
      </c>
      <c r="T10" s="19"/>
      <c r="U10" s="4" t="str">
        <f>IF(AND((T10&gt;0),(T$5&gt;0)),(T10/T$5*100),"")</f>
        <v/>
      </c>
      <c r="V10" s="19"/>
      <c r="W10" s="4" t="str">
        <f>IF(AND((V10&gt;0),(V$5&gt;0)),(V10/V$5*100),"")</f>
        <v/>
      </c>
      <c r="X10" s="19"/>
      <c r="Y10" s="4" t="str">
        <f>IF(AND((X10&gt;0),(X$5&gt;0)),(X10/X$5*100),"")</f>
        <v/>
      </c>
      <c r="Z10" s="19"/>
      <c r="AA10" s="4" t="str">
        <f>IF(AND((Z10&gt;0),(Z$5&gt;0)),(Z10/Z$5*100),"")</f>
        <v/>
      </c>
      <c r="AB10" s="19"/>
      <c r="AC10" s="4" t="str">
        <f>IF(AND((AB10&gt;0),(AB$5&gt;0)),(AB10/AB$5*100),"")</f>
        <v/>
      </c>
      <c r="AD10" s="19"/>
      <c r="AE10" s="4" t="str">
        <f t="shared" ref="AE10" si="77">IF(AND((AD10&gt;0),(AD$5&gt;0)),(AD10/AD$5*100),"")</f>
        <v/>
      </c>
      <c r="AF10" s="19"/>
      <c r="AG10" s="4" t="str">
        <f t="shared" ref="AG10" si="78">IF(AND((AF10&gt;0),(AF$5&gt;0)),(AF10/AF$5*100),"")</f>
        <v/>
      </c>
      <c r="AH10" s="19"/>
      <c r="AI10" s="4" t="str">
        <f t="shared" ref="AI10" si="79">IF(AND((AH10&gt;0),(AH$5&gt;0)),(AH10/AH$5*100),"")</f>
        <v/>
      </c>
      <c r="AJ10" s="19"/>
      <c r="AK10" s="4" t="str">
        <f t="shared" ref="AK10" si="80">IF(AND((AJ10&gt;0),(AJ$5&gt;0)),(AJ10/AJ$5*100),"")</f>
        <v/>
      </c>
      <c r="AL10" s="19"/>
      <c r="AM10" s="4" t="str">
        <f t="shared" ref="AM10" si="81">IF(AND((AL10&gt;0),(AL$5&gt;0)),(AL10/AL$5*100),"")</f>
        <v/>
      </c>
      <c r="AN10" s="19"/>
      <c r="AO10" s="4" t="str">
        <f t="shared" ref="AO10" si="82">IF(AND((AN10&gt;0),(AN$5&gt;0)),(AN10/AN$5*100),"")</f>
        <v/>
      </c>
      <c r="AP10" s="19"/>
      <c r="AQ10" s="4" t="str">
        <f t="shared" ref="AQ10" si="83">IF(AND((AP10&gt;0),(AP$5&gt;0)),(AP10/AP$5*100),"")</f>
        <v/>
      </c>
      <c r="AR10" s="19"/>
      <c r="AS10" s="4" t="str">
        <f t="shared" ref="AS10" si="84">IF(AND((AR10&gt;0),(AR$5&gt;0)),(AR10/AR$5*100),"")</f>
        <v/>
      </c>
      <c r="AT10" s="19"/>
      <c r="AU10" s="4" t="str">
        <f t="shared" ref="AU10" si="85">IF(AND((AT10&gt;0),(AT$5&gt;0)),(AT10/AT$5*100),"")</f>
        <v/>
      </c>
      <c r="AV10" s="19"/>
      <c r="AW10" s="4" t="str">
        <f t="shared" ref="AW10" si="86">IF(AND((AV10&gt;0),(AV$5&gt;0)),(AV10/AV$5*100),"")</f>
        <v/>
      </c>
      <c r="AX10" s="19"/>
      <c r="AY10" s="4" t="str">
        <f t="shared" ref="AY10" si="87">IF(AND((AX10&gt;0),(AX$5&gt;0)),(AX10/AX$5*100),"")</f>
        <v/>
      </c>
      <c r="AZ10" s="19"/>
      <c r="BA10" s="4" t="str">
        <f t="shared" ref="BA10" si="88">IF(AND((AZ10&gt;0),(AZ$5&gt;0)),(AZ10/AZ$5*100),"")</f>
        <v/>
      </c>
      <c r="BB10" s="19"/>
      <c r="BC10" s="4" t="str">
        <f t="shared" ref="BC10" si="89">IF(AND((BB10&gt;0),(BB$5&gt;0)),(BB10/BB$5*100),"")</f>
        <v/>
      </c>
      <c r="BD10" s="19"/>
      <c r="BE10" s="4" t="str">
        <f t="shared" ref="BE10" si="90">IF(AND((BD10&gt;0),(BD$5&gt;0)),(BD10/BD$5*100),"")</f>
        <v/>
      </c>
      <c r="BF10" s="19"/>
      <c r="BG10" s="4" t="str">
        <f t="shared" ref="BG10" si="91">IF(AND((BF10&gt;0),(BF$5&gt;0)),(BF10/BF$5*100),"")</f>
        <v/>
      </c>
      <c r="BH10" s="19"/>
      <c r="BI10" s="4" t="str">
        <f t="shared" ref="BI10" si="92">IF(AND((BH10&gt;0),(BH$5&gt;0)),(BH10/BH$5*100),"")</f>
        <v/>
      </c>
      <c r="BK10" s="57" t="s">
        <v>24</v>
      </c>
      <c r="BL10" s="30">
        <f t="shared" si="16"/>
        <v>9</v>
      </c>
      <c r="BM10" s="31">
        <f t="shared" si="17"/>
        <v>5.6</v>
      </c>
      <c r="BN10" s="32" t="str">
        <f t="shared" si="18"/>
        <v>–</v>
      </c>
      <c r="BO10" s="33">
        <f t="shared" si="19"/>
        <v>10.4</v>
      </c>
      <c r="BP10" s="34">
        <f t="shared" si="20"/>
        <v>7.9885877318116973</v>
      </c>
      <c r="BQ10" s="35" t="str">
        <f t="shared" si="41"/>
        <v>–</v>
      </c>
      <c r="BR10" s="36">
        <f t="shared" si="21"/>
        <v>14.378029079159937</v>
      </c>
      <c r="BS10" s="37">
        <f t="shared" si="22"/>
        <v>8.1333333333333329</v>
      </c>
      <c r="BT10" s="38">
        <f t="shared" si="42"/>
        <v>12.388108913098264</v>
      </c>
      <c r="BU10" s="32">
        <f t="shared" si="23"/>
        <v>1.2884098726725222</v>
      </c>
      <c r="BV10" s="39">
        <f t="shared" si="43"/>
        <v>2.0933320051959812</v>
      </c>
      <c r="BW10" s="32">
        <f t="shared" si="24"/>
        <v>8.5</v>
      </c>
      <c r="BX10" s="35">
        <f t="shared" si="44"/>
        <v>13.731825525040389</v>
      </c>
    </row>
    <row r="11" spans="1:76" ht="16.5" customHeight="1" x14ac:dyDescent="0.2">
      <c r="A11" s="10" t="s">
        <v>23</v>
      </c>
      <c r="B11" s="19">
        <v>46.5</v>
      </c>
      <c r="C11" s="4">
        <f>IF(AND((B11&gt;0),(B$5&gt;0)),(B11/B$5*100),"")</f>
        <v>75.121163166397423</v>
      </c>
      <c r="D11" s="19">
        <v>57.1</v>
      </c>
      <c r="E11" s="4">
        <f>IF(AND((D11&gt;0),(D$5&gt;0)),(D11/D$5*100),"")</f>
        <v>80.309423347398038</v>
      </c>
      <c r="F11" s="19">
        <v>52.3</v>
      </c>
      <c r="G11" s="4">
        <f>IF(AND((F11&gt;0),(F$5&gt;0)),(F11/F$5*100),"")</f>
        <v>68.997361477572554</v>
      </c>
      <c r="H11" s="19">
        <v>46.8</v>
      </c>
      <c r="I11" s="4">
        <f>IF(AND((H11&gt;0),(H$5&gt;0)),(H11/H$5*100),"")</f>
        <v>81.109185441941065</v>
      </c>
      <c r="J11" s="19">
        <v>48.3</v>
      </c>
      <c r="K11" s="4">
        <f>IF(AND((J11&gt;0),(J$5&gt;0)),(J11/J$5*100),"")</f>
        <v>81.450252951096118</v>
      </c>
      <c r="L11" s="19">
        <v>51.9</v>
      </c>
      <c r="M11" s="4">
        <f>IF(AND((L11&gt;0),(L$5&gt;0)),(L11/L$5*100),"")</f>
        <v>74.891774891774901</v>
      </c>
      <c r="N11" s="19">
        <v>50.9</v>
      </c>
      <c r="O11" s="4">
        <f>IF(AND((N11&gt;0),(N$5&gt;0)),(N11/N$5*100),"")</f>
        <v>82.229402261712437</v>
      </c>
      <c r="P11" s="19">
        <v>48.8</v>
      </c>
      <c r="Q11" s="4">
        <f>IF(AND((P11&gt;0),(P$5&gt;0)),(P11/P$5*100),"")</f>
        <v>72.082717872968971</v>
      </c>
      <c r="R11" s="19">
        <v>70.2</v>
      </c>
      <c r="S11" s="4">
        <f>IF(AND((R11&gt;0),(R$5&gt;0)),(R11/R$5*100),"")</f>
        <v>100.14265335235379</v>
      </c>
      <c r="T11" s="19"/>
      <c r="U11" s="4" t="str">
        <f>IF(AND((T11&gt;0),(T$5&gt;0)),(T11/T$5*100),"")</f>
        <v/>
      </c>
      <c r="V11" s="19"/>
      <c r="W11" s="4" t="str">
        <f>IF(AND((V11&gt;0),(V$5&gt;0)),(V11/V$5*100),"")</f>
        <v/>
      </c>
      <c r="X11" s="19"/>
      <c r="Y11" s="4" t="str">
        <f>IF(AND((X11&gt;0),(X$5&gt;0)),(X11/X$5*100),"")</f>
        <v/>
      </c>
      <c r="Z11" s="19"/>
      <c r="AA11" s="4" t="str">
        <f>IF(AND((Z11&gt;0),(Z$5&gt;0)),(Z11/Z$5*100),"")</f>
        <v/>
      </c>
      <c r="AB11" s="19"/>
      <c r="AC11" s="4" t="str">
        <f>IF(AND((AB11&gt;0),(AB$5&gt;0)),(AB11/AB$5*100),"")</f>
        <v/>
      </c>
      <c r="AD11" s="19"/>
      <c r="AE11" s="4" t="str">
        <f t="shared" ref="AE11" si="93">IF(AND((AD11&gt;0),(AD$5&gt;0)),(AD11/AD$5*100),"")</f>
        <v/>
      </c>
      <c r="AF11" s="19"/>
      <c r="AG11" s="4" t="str">
        <f t="shared" ref="AG11" si="94">IF(AND((AF11&gt;0),(AF$5&gt;0)),(AF11/AF$5*100),"")</f>
        <v/>
      </c>
      <c r="AH11" s="19"/>
      <c r="AI11" s="4" t="str">
        <f t="shared" ref="AI11" si="95">IF(AND((AH11&gt;0),(AH$5&gt;0)),(AH11/AH$5*100),"")</f>
        <v/>
      </c>
      <c r="AJ11" s="19"/>
      <c r="AK11" s="4" t="str">
        <f t="shared" ref="AK11" si="96">IF(AND((AJ11&gt;0),(AJ$5&gt;0)),(AJ11/AJ$5*100),"")</f>
        <v/>
      </c>
      <c r="AL11" s="19"/>
      <c r="AM11" s="4" t="str">
        <f t="shared" ref="AM11" si="97">IF(AND((AL11&gt;0),(AL$5&gt;0)),(AL11/AL$5*100),"")</f>
        <v/>
      </c>
      <c r="AN11" s="19"/>
      <c r="AO11" s="4" t="str">
        <f t="shared" ref="AO11" si="98">IF(AND((AN11&gt;0),(AN$5&gt;0)),(AN11/AN$5*100),"")</f>
        <v/>
      </c>
      <c r="AP11" s="19"/>
      <c r="AQ11" s="4" t="str">
        <f t="shared" ref="AQ11" si="99">IF(AND((AP11&gt;0),(AP$5&gt;0)),(AP11/AP$5*100),"")</f>
        <v/>
      </c>
      <c r="AR11" s="19"/>
      <c r="AS11" s="4" t="str">
        <f t="shared" ref="AS11" si="100">IF(AND((AR11&gt;0),(AR$5&gt;0)),(AR11/AR$5*100),"")</f>
        <v/>
      </c>
      <c r="AT11" s="19"/>
      <c r="AU11" s="4" t="str">
        <f t="shared" ref="AU11" si="101">IF(AND((AT11&gt;0),(AT$5&gt;0)),(AT11/AT$5*100),"")</f>
        <v/>
      </c>
      <c r="AV11" s="19"/>
      <c r="AW11" s="4" t="str">
        <f t="shared" ref="AW11" si="102">IF(AND((AV11&gt;0),(AV$5&gt;0)),(AV11/AV$5*100),"")</f>
        <v/>
      </c>
      <c r="AX11" s="19"/>
      <c r="AY11" s="4" t="str">
        <f t="shared" ref="AY11" si="103">IF(AND((AX11&gt;0),(AX$5&gt;0)),(AX11/AX$5*100),"")</f>
        <v/>
      </c>
      <c r="AZ11" s="19"/>
      <c r="BA11" s="4" t="str">
        <f t="shared" ref="BA11" si="104">IF(AND((AZ11&gt;0),(AZ$5&gt;0)),(AZ11/AZ$5*100),"")</f>
        <v/>
      </c>
      <c r="BB11" s="19"/>
      <c r="BC11" s="4" t="str">
        <f t="shared" ref="BC11" si="105">IF(AND((BB11&gt;0),(BB$5&gt;0)),(BB11/BB$5*100),"")</f>
        <v/>
      </c>
      <c r="BD11" s="19"/>
      <c r="BE11" s="4" t="str">
        <f t="shared" ref="BE11" si="106">IF(AND((BD11&gt;0),(BD$5&gt;0)),(BD11/BD$5*100),"")</f>
        <v/>
      </c>
      <c r="BF11" s="19"/>
      <c r="BG11" s="4" t="str">
        <f t="shared" ref="BG11" si="107">IF(AND((BF11&gt;0),(BF$5&gt;0)),(BF11/BF$5*100),"")</f>
        <v/>
      </c>
      <c r="BH11" s="19"/>
      <c r="BI11" s="4" t="str">
        <f t="shared" ref="BI11" si="108">IF(AND((BH11&gt;0),(BH$5&gt;0)),(BH11/BH$5*100),"")</f>
        <v/>
      </c>
      <c r="BK11" s="57" t="s">
        <v>23</v>
      </c>
      <c r="BL11" s="30">
        <f t="shared" si="16"/>
        <v>9</v>
      </c>
      <c r="BM11" s="31">
        <f t="shared" si="17"/>
        <v>46.5</v>
      </c>
      <c r="BN11" s="32" t="str">
        <f t="shared" si="18"/>
        <v>–</v>
      </c>
      <c r="BO11" s="33">
        <f t="shared" si="19"/>
        <v>70.2</v>
      </c>
      <c r="BP11" s="34">
        <f t="shared" si="20"/>
        <v>68.997361477572554</v>
      </c>
      <c r="BQ11" s="35" t="str">
        <f t="shared" si="41"/>
        <v>–</v>
      </c>
      <c r="BR11" s="36">
        <f t="shared" si="21"/>
        <v>100.14265335235379</v>
      </c>
      <c r="BS11" s="37">
        <f t="shared" si="22"/>
        <v>52.533333333333331</v>
      </c>
      <c r="BT11" s="38">
        <f t="shared" si="42"/>
        <v>79.592659418135028</v>
      </c>
      <c r="BU11" s="32">
        <f t="shared" si="23"/>
        <v>7.3927329182110046</v>
      </c>
      <c r="BV11" s="39">
        <f t="shared" si="43"/>
        <v>8.987985546585513</v>
      </c>
      <c r="BW11" s="32">
        <f t="shared" si="24"/>
        <v>46.5</v>
      </c>
      <c r="BX11" s="35">
        <f t="shared" si="44"/>
        <v>75.121163166397423</v>
      </c>
    </row>
    <row r="12" spans="1:76" ht="16.5" customHeight="1" x14ac:dyDescent="0.2">
      <c r="A12" s="10" t="s">
        <v>44</v>
      </c>
      <c r="B12" s="68">
        <f>IF(AND((B11&gt;0),(B3&gt;0)),(B11/B3),"")</f>
        <v>0.14794782055361119</v>
      </c>
      <c r="C12" s="4" t="s">
        <v>3</v>
      </c>
      <c r="D12" s="68">
        <f>IF(AND((D11&gt;0),(D3&gt;0)),(D11/D3),"")</f>
        <v>0.17721911855990069</v>
      </c>
      <c r="E12" s="4" t="s">
        <v>3</v>
      </c>
      <c r="F12" s="68">
        <f>IF(AND((F11&gt;0),(F3&gt;0)),(F11/F3),"")</f>
        <v>0.14621190942130277</v>
      </c>
      <c r="G12" s="4" t="s">
        <v>3</v>
      </c>
      <c r="H12" s="68">
        <f>IF(AND((H11&gt;0),(H3&gt;0)),(H11/H3),"")</f>
        <v>0.1822429906542056</v>
      </c>
      <c r="I12" s="4" t="s">
        <v>3</v>
      </c>
      <c r="J12" s="68">
        <f>IF(AND((J11&gt;0),(J3&gt;0)),(J11/J3),"")</f>
        <v>0.17829457364341086</v>
      </c>
      <c r="K12" s="4" t="s">
        <v>3</v>
      </c>
      <c r="L12" s="68">
        <f>IF(AND((L11&gt;0),(L3&gt;0)),(L11/L3),"")</f>
        <v>0.16801553900938815</v>
      </c>
      <c r="M12" s="4" t="s">
        <v>3</v>
      </c>
      <c r="N12" s="68">
        <f>IF(AND((N11&gt;0),(N3&gt;0)),(N11/N3),"")</f>
        <v>0.17034805890227575</v>
      </c>
      <c r="O12" s="4" t="s">
        <v>3</v>
      </c>
      <c r="P12" s="68">
        <f>IF(AND((P11&gt;0),(P3&gt;0)),(P11/P3),"")</f>
        <v>0.15994755817764666</v>
      </c>
      <c r="Q12" s="4" t="s">
        <v>3</v>
      </c>
      <c r="R12" s="68">
        <f>IF(AND((R11&gt;0),(R3&gt;0)),(R11/R3),"")</f>
        <v>0.20961481039116156</v>
      </c>
      <c r="S12" s="4" t="s">
        <v>3</v>
      </c>
      <c r="T12" s="68" t="str">
        <f>IF(AND((T11&gt;0),(T3&gt;0)),(T11/T3),"")</f>
        <v/>
      </c>
      <c r="U12" s="4" t="s">
        <v>3</v>
      </c>
      <c r="V12" s="68" t="str">
        <f>IF(AND((V11&gt;0),(V3&gt;0)),(V11/V3),"")</f>
        <v/>
      </c>
      <c r="W12" s="4" t="s">
        <v>3</v>
      </c>
      <c r="X12" s="68" t="str">
        <f>IF(AND((X11&gt;0),(X3&gt;0)),(X11/X3),"")</f>
        <v/>
      </c>
      <c r="Y12" s="4" t="s">
        <v>3</v>
      </c>
      <c r="Z12" s="68" t="str">
        <f>IF(AND((Z11&gt;0),(Z3&gt;0)),(Z11/Z3),"")</f>
        <v/>
      </c>
      <c r="AA12" s="4" t="s">
        <v>3</v>
      </c>
      <c r="AB12" s="68" t="str">
        <f>IF(AND((AB11&gt;0),(AB3&gt;0)),(AB11/AB3),"")</f>
        <v/>
      </c>
      <c r="AC12" s="4" t="s">
        <v>3</v>
      </c>
      <c r="AD12" s="68" t="str">
        <f>IF(AND((AD11&gt;0),(AD3&gt;0)),(AD11/AD3),"")</f>
        <v/>
      </c>
      <c r="AE12" s="4" t="s">
        <v>3</v>
      </c>
      <c r="AF12" s="68" t="str">
        <f>IF(AND((AF11&gt;0),(AF3&gt;0)),(AF11/AF3),"")</f>
        <v/>
      </c>
      <c r="AG12" s="4" t="s">
        <v>3</v>
      </c>
      <c r="AH12" s="68" t="str">
        <f>IF(AND((AH11&gt;0),(AH3&gt;0)),(AH11/AH3),"")</f>
        <v/>
      </c>
      <c r="AI12" s="4" t="s">
        <v>3</v>
      </c>
      <c r="AJ12" s="68" t="str">
        <f>IF(AND((AJ11&gt;0),(AJ3&gt;0)),(AJ11/AJ3),"")</f>
        <v/>
      </c>
      <c r="AK12" s="4" t="s">
        <v>3</v>
      </c>
      <c r="AL12" s="68" t="str">
        <f>IF(AND((AL11&gt;0),(AL3&gt;0)),(AL11/AL3),"")</f>
        <v/>
      </c>
      <c r="AM12" s="4" t="s">
        <v>3</v>
      </c>
      <c r="AN12" s="68" t="str">
        <f>IF(AND((AN11&gt;0),(AN3&gt;0)),(AN11/AN3),"")</f>
        <v/>
      </c>
      <c r="AO12" s="4" t="s">
        <v>3</v>
      </c>
      <c r="AP12" s="68" t="str">
        <f>IF(AND((AP11&gt;0),(AP3&gt;0)),(AP11/AP3),"")</f>
        <v/>
      </c>
      <c r="AQ12" s="4" t="s">
        <v>3</v>
      </c>
      <c r="AR12" s="68" t="str">
        <f>IF(AND((AR11&gt;0),(AR3&gt;0)),(AR11/AR3),"")</f>
        <v/>
      </c>
      <c r="AS12" s="4" t="s">
        <v>3</v>
      </c>
      <c r="AT12" s="68" t="str">
        <f>IF(AND((AT11&gt;0),(AT3&gt;0)),(AT11/AT3),"")</f>
        <v/>
      </c>
      <c r="AU12" s="4" t="s">
        <v>3</v>
      </c>
      <c r="AV12" s="68" t="str">
        <f>IF(AND((AV11&gt;0),(AV3&gt;0)),(AV11/AV3),"")</f>
        <v/>
      </c>
      <c r="AW12" s="4" t="s">
        <v>3</v>
      </c>
      <c r="AX12" s="68" t="str">
        <f>IF(AND((AX11&gt;0),(AX3&gt;0)),(AX11/AX3),"")</f>
        <v/>
      </c>
      <c r="AY12" s="4" t="s">
        <v>3</v>
      </c>
      <c r="AZ12" s="68" t="str">
        <f>IF(AND((AZ11&gt;0),(AZ3&gt;0)),(AZ11/AZ3),"")</f>
        <v/>
      </c>
      <c r="BA12" s="4" t="s">
        <v>3</v>
      </c>
      <c r="BB12" s="68" t="str">
        <f>IF(AND((BB11&gt;0),(BB3&gt;0)),(BB11/BB3),"")</f>
        <v/>
      </c>
      <c r="BC12" s="4" t="s">
        <v>3</v>
      </c>
      <c r="BD12" s="68" t="str">
        <f>IF(AND((BD11&gt;0),(BD3&gt;0)),(BD11/BD3),"")</f>
        <v/>
      </c>
      <c r="BE12" s="4" t="s">
        <v>3</v>
      </c>
      <c r="BF12" s="68" t="str">
        <f>IF(AND((BF11&gt;0),(BF3&gt;0)),(BF11/BF3),"")</f>
        <v/>
      </c>
      <c r="BG12" s="4" t="s">
        <v>3</v>
      </c>
      <c r="BH12" s="68" t="str">
        <f>IF(AND((BH11&gt;0),(BH3&gt;0)),(BH11/BH3),"")</f>
        <v/>
      </c>
      <c r="BI12" s="4" t="s">
        <v>3</v>
      </c>
      <c r="BK12" s="57" t="s">
        <v>44</v>
      </c>
      <c r="BL12" s="30">
        <f t="shared" si="16"/>
        <v>9</v>
      </c>
      <c r="BM12" s="40">
        <f t="shared" si="17"/>
        <v>0.14621190942130277</v>
      </c>
      <c r="BN12" s="22" t="str">
        <f t="shared" si="18"/>
        <v>–</v>
      </c>
      <c r="BO12" s="41">
        <f t="shared" si="19"/>
        <v>0.20961481039116156</v>
      </c>
      <c r="BP12" s="24" t="str">
        <f t="shared" si="20"/>
        <v/>
      </c>
      <c r="BQ12" s="6" t="s">
        <v>3</v>
      </c>
      <c r="BR12" s="26" t="str">
        <f t="shared" si="21"/>
        <v/>
      </c>
      <c r="BS12" s="42">
        <f t="shared" si="22"/>
        <v>0.17109359770143368</v>
      </c>
      <c r="BT12" s="28" t="s">
        <v>3</v>
      </c>
      <c r="BU12" s="43">
        <f t="shared" si="23"/>
        <v>1.93218099971635E-2</v>
      </c>
      <c r="BV12" s="29" t="s">
        <v>3</v>
      </c>
      <c r="BW12" s="43">
        <f t="shared" si="24"/>
        <v>0.14794782055361119</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c r="BM13" s="21"/>
      <c r="BN13" s="22"/>
      <c r="BO13" s="23"/>
      <c r="BP13" s="24"/>
      <c r="BQ13" s="25"/>
      <c r="BR13" s="26"/>
      <c r="BS13" s="27"/>
      <c r="BT13" s="28"/>
      <c r="BU13" s="22"/>
      <c r="BV13" s="29"/>
      <c r="BW13" s="22"/>
      <c r="BX13" s="25"/>
    </row>
    <row r="14" spans="1:76" ht="16.5" customHeight="1" x14ac:dyDescent="0.2">
      <c r="A14" s="10" t="s">
        <v>73</v>
      </c>
      <c r="B14" s="19"/>
      <c r="C14" s="4" t="str">
        <f t="shared" ref="C14:C21" si="109">IF(AND((B14&gt;0),(B$5&gt;0)),(B14/B$5*100),"")</f>
        <v/>
      </c>
      <c r="D14" s="19">
        <v>36.9</v>
      </c>
      <c r="E14" s="4">
        <f t="shared" ref="E14:E21" si="110">IF(AND((D14&gt;0),(D$5&gt;0)),(D14/D$5*100),"")</f>
        <v>51.898734177215189</v>
      </c>
      <c r="F14" s="19">
        <v>35.5</v>
      </c>
      <c r="G14" s="4">
        <f t="shared" ref="G14:G21" si="111">IF(AND((F14&gt;0),(F$5&gt;0)),(F14/F$5*100),"")</f>
        <v>46.833773087071236</v>
      </c>
      <c r="H14" s="19">
        <v>32.4</v>
      </c>
      <c r="I14" s="4">
        <f t="shared" ref="I14:I21" si="112">IF(AND((H14&gt;0),(H$5&gt;0)),(H14/H$5*100),"")</f>
        <v>56.152512998266893</v>
      </c>
      <c r="J14" s="19"/>
      <c r="K14" s="4" t="str">
        <f t="shared" ref="K14:K21" si="113">IF(AND((J14&gt;0),(J$5&gt;0)),(J14/J$5*100),"")</f>
        <v/>
      </c>
      <c r="L14" s="19">
        <v>34.700000000000003</v>
      </c>
      <c r="M14" s="4">
        <f t="shared" ref="M14:M21" si="114">IF(AND((L14&gt;0),(L$5&gt;0)),(L14/L$5*100),"")</f>
        <v>50.07215007215008</v>
      </c>
      <c r="N14" s="19">
        <v>29.7</v>
      </c>
      <c r="O14" s="4">
        <f t="shared" ref="O14:O21" si="115">IF(AND((N14&gt;0),(N$5&gt;0)),(N14/N$5*100),"")</f>
        <v>47.980613893376415</v>
      </c>
      <c r="P14" s="19"/>
      <c r="Q14" s="4" t="str">
        <f t="shared" ref="Q14:Q21" si="116">IF(AND((P14&gt;0),(P$5&gt;0)),(P14/P$5*100),"")</f>
        <v/>
      </c>
      <c r="R14" s="19">
        <v>52.8</v>
      </c>
      <c r="S14" s="4">
        <f t="shared" ref="S14:S21" si="117">IF(AND((R14&gt;0),(R$5&gt;0)),(R14/R$5*100),"")</f>
        <v>75.320970042796006</v>
      </c>
      <c r="T14" s="19"/>
      <c r="U14" s="4" t="str">
        <f t="shared" ref="U14:U21" si="118">IF(AND((T14&gt;0),(T$5&gt;0)),(T14/T$5*100),"")</f>
        <v/>
      </c>
      <c r="V14" s="19"/>
      <c r="W14" s="4" t="str">
        <f t="shared" ref="W14:W21" si="119">IF(AND((V14&gt;0),(V$5&gt;0)),(V14/V$5*100),"")</f>
        <v/>
      </c>
      <c r="X14" s="19"/>
      <c r="Y14" s="4" t="str">
        <f t="shared" ref="Y14:Y21" si="120">IF(AND((X14&gt;0),(X$5&gt;0)),(X14/X$5*100),"")</f>
        <v/>
      </c>
      <c r="Z14" s="19"/>
      <c r="AA14" s="4" t="str">
        <f t="shared" ref="AA14:AA21" si="121">IF(AND((Z14&gt;0),(Z$5&gt;0)),(Z14/Z$5*100),"")</f>
        <v/>
      </c>
      <c r="AB14" s="19"/>
      <c r="AC14" s="4" t="str">
        <f t="shared" ref="AC14:AC21" si="122">IF(AND((AB14&gt;0),(AB$5&gt;0)),(AB14/AB$5*100),"")</f>
        <v/>
      </c>
      <c r="AD14" s="19"/>
      <c r="AE14" s="4" t="str">
        <f t="shared" ref="AE14:AE21" si="123">IF(AND((AD14&gt;0),(AD$5&gt;0)),(AD14/AD$5*100),"")</f>
        <v/>
      </c>
      <c r="AF14" s="19"/>
      <c r="AG14" s="4" t="str">
        <f t="shared" ref="AG14:AG21" si="124">IF(AND((AF14&gt;0),(AF$5&gt;0)),(AF14/AF$5*100),"")</f>
        <v/>
      </c>
      <c r="AH14" s="19"/>
      <c r="AI14" s="4" t="str">
        <f t="shared" ref="AI14:AI21" si="125">IF(AND((AH14&gt;0),(AH$5&gt;0)),(AH14/AH$5*100),"")</f>
        <v/>
      </c>
      <c r="AJ14" s="19"/>
      <c r="AK14" s="4" t="str">
        <f t="shared" ref="AK14:AK21" si="126">IF(AND((AJ14&gt;0),(AJ$5&gt;0)),(AJ14/AJ$5*100),"")</f>
        <v/>
      </c>
      <c r="AL14" s="19"/>
      <c r="AM14" s="4" t="str">
        <f t="shared" ref="AM14:AM21" si="127">IF(AND((AL14&gt;0),(AL$5&gt;0)),(AL14/AL$5*100),"")</f>
        <v/>
      </c>
      <c r="AN14" s="19"/>
      <c r="AO14" s="4" t="str">
        <f t="shared" ref="AO14:AO21" si="128">IF(AND((AN14&gt;0),(AN$5&gt;0)),(AN14/AN$5*100),"")</f>
        <v/>
      </c>
      <c r="AP14" s="19"/>
      <c r="AQ14" s="4" t="str">
        <f t="shared" ref="AQ14:AQ21" si="129">IF(AND((AP14&gt;0),(AP$5&gt;0)),(AP14/AP$5*100),"")</f>
        <v/>
      </c>
      <c r="AR14" s="19"/>
      <c r="AS14" s="4" t="str">
        <f t="shared" ref="AS14:AS21" si="130">IF(AND((AR14&gt;0),(AR$5&gt;0)),(AR14/AR$5*100),"")</f>
        <v/>
      </c>
      <c r="AT14" s="19"/>
      <c r="AU14" s="4" t="str">
        <f t="shared" ref="AU14:AU21" si="131">IF(AND((AT14&gt;0),(AT$5&gt;0)),(AT14/AT$5*100),"")</f>
        <v/>
      </c>
      <c r="AV14" s="19"/>
      <c r="AW14" s="4" t="str">
        <f t="shared" ref="AW14:AW21" si="132">IF(AND((AV14&gt;0),(AV$5&gt;0)),(AV14/AV$5*100),"")</f>
        <v/>
      </c>
      <c r="AX14" s="19"/>
      <c r="AY14" s="4" t="str">
        <f t="shared" ref="AY14:AY21" si="133">IF(AND((AX14&gt;0),(AX$5&gt;0)),(AX14/AX$5*100),"")</f>
        <v/>
      </c>
      <c r="AZ14" s="19"/>
      <c r="BA14" s="4" t="str">
        <f t="shared" ref="BA14:BA21" si="134">IF(AND((AZ14&gt;0),(AZ$5&gt;0)),(AZ14/AZ$5*100),"")</f>
        <v/>
      </c>
      <c r="BB14" s="19"/>
      <c r="BC14" s="4" t="str">
        <f t="shared" ref="BC14:BC21" si="135">IF(AND((BB14&gt;0),(BB$5&gt;0)),(BB14/BB$5*100),"")</f>
        <v/>
      </c>
      <c r="BD14" s="19"/>
      <c r="BE14" s="4" t="str">
        <f t="shared" ref="BE14:BE21" si="136">IF(AND((BD14&gt;0),(BD$5&gt;0)),(BD14/BD$5*100),"")</f>
        <v/>
      </c>
      <c r="BF14" s="19"/>
      <c r="BG14" s="4" t="str">
        <f t="shared" ref="BG14:BG21" si="137">IF(AND((BF14&gt;0),(BF$5&gt;0)),(BF14/BF$5*100),"")</f>
        <v/>
      </c>
      <c r="BH14" s="19"/>
      <c r="BI14" s="4" t="str">
        <f t="shared" ref="BI14:BI21" si="138">IF(AND((BH14&gt;0),(BH$5&gt;0)),(BH14/BH$5*100),"")</f>
        <v/>
      </c>
      <c r="BK14" s="57" t="s">
        <v>32</v>
      </c>
      <c r="BL14" s="30">
        <f t="shared" si="16"/>
        <v>6</v>
      </c>
      <c r="BM14" s="31">
        <f t="shared" si="17"/>
        <v>29.7</v>
      </c>
      <c r="BN14" s="32" t="str">
        <f t="shared" si="18"/>
        <v>–</v>
      </c>
      <c r="BO14" s="33">
        <f t="shared" si="19"/>
        <v>52.8</v>
      </c>
      <c r="BP14" s="34">
        <f t="shared" si="20"/>
        <v>46.833773087071236</v>
      </c>
      <c r="BQ14" s="35" t="str">
        <f t="shared" si="41"/>
        <v>–</v>
      </c>
      <c r="BR14" s="36">
        <f t="shared" si="21"/>
        <v>75.320970042796006</v>
      </c>
      <c r="BS14" s="37">
        <f t="shared" si="22"/>
        <v>37</v>
      </c>
      <c r="BT14" s="38">
        <f t="shared" si="42"/>
        <v>54.7097923784793</v>
      </c>
      <c r="BU14" s="32">
        <f t="shared" si="23"/>
        <v>8.1442003904619078</v>
      </c>
      <c r="BV14" s="39">
        <f t="shared" si="43"/>
        <v>10.617206646120689</v>
      </c>
      <c r="BW14" s="32" t="str">
        <f t="shared" si="24"/>
        <v>?</v>
      </c>
      <c r="BX14" s="35" t="str">
        <f t="shared" si="44"/>
        <v>?</v>
      </c>
    </row>
    <row r="15" spans="1:76" ht="16.5" customHeight="1" x14ac:dyDescent="0.2">
      <c r="A15" s="10" t="s">
        <v>76</v>
      </c>
      <c r="B15" s="19">
        <v>54</v>
      </c>
      <c r="C15" s="4">
        <f t="shared" si="109"/>
        <v>87.237479806138936</v>
      </c>
      <c r="D15" s="19">
        <v>33.200000000000003</v>
      </c>
      <c r="E15" s="4">
        <f t="shared" si="110"/>
        <v>46.694796061884674</v>
      </c>
      <c r="F15" s="19">
        <v>48.9</v>
      </c>
      <c r="G15" s="4">
        <f t="shared" si="111"/>
        <v>64.511873350923494</v>
      </c>
      <c r="H15" s="19">
        <v>25.4</v>
      </c>
      <c r="I15" s="4">
        <f t="shared" si="112"/>
        <v>44.02079722703639</v>
      </c>
      <c r="J15" s="19">
        <v>41.3</v>
      </c>
      <c r="K15" s="4">
        <f t="shared" si="113"/>
        <v>69.645868465430013</v>
      </c>
      <c r="L15" s="19">
        <v>48.8</v>
      </c>
      <c r="M15" s="4">
        <f t="shared" si="114"/>
        <v>70.41847041847042</v>
      </c>
      <c r="N15" s="19">
        <v>34.9</v>
      </c>
      <c r="O15" s="4">
        <f t="shared" si="115"/>
        <v>56.381260096930532</v>
      </c>
      <c r="P15" s="19">
        <v>75.5</v>
      </c>
      <c r="Q15" s="4">
        <f t="shared" si="116"/>
        <v>111.52141802067945</v>
      </c>
      <c r="R15" s="19"/>
      <c r="S15" s="4" t="str">
        <f t="shared" si="117"/>
        <v/>
      </c>
      <c r="T15" s="19"/>
      <c r="U15" s="4" t="str">
        <f t="shared" si="118"/>
        <v/>
      </c>
      <c r="V15" s="19"/>
      <c r="W15" s="4" t="str">
        <f t="shared" si="119"/>
        <v/>
      </c>
      <c r="X15" s="19"/>
      <c r="Y15" s="4" t="str">
        <f t="shared" si="120"/>
        <v/>
      </c>
      <c r="Z15" s="19"/>
      <c r="AA15" s="4" t="str">
        <f t="shared" si="121"/>
        <v/>
      </c>
      <c r="AB15" s="19"/>
      <c r="AC15" s="4" t="str">
        <f t="shared" si="122"/>
        <v/>
      </c>
      <c r="AD15" s="19"/>
      <c r="AE15" s="4" t="str">
        <f t="shared" si="123"/>
        <v/>
      </c>
      <c r="AF15" s="19"/>
      <c r="AG15" s="4" t="str">
        <f t="shared" si="124"/>
        <v/>
      </c>
      <c r="AH15" s="19"/>
      <c r="AI15" s="4" t="str">
        <f t="shared" si="125"/>
        <v/>
      </c>
      <c r="AJ15" s="19"/>
      <c r="AK15" s="4" t="str">
        <f t="shared" si="126"/>
        <v/>
      </c>
      <c r="AL15" s="19"/>
      <c r="AM15" s="4" t="str">
        <f t="shared" si="127"/>
        <v/>
      </c>
      <c r="AN15" s="19"/>
      <c r="AO15" s="4" t="str">
        <f t="shared" si="128"/>
        <v/>
      </c>
      <c r="AP15" s="19"/>
      <c r="AQ15" s="4" t="str">
        <f t="shared" si="129"/>
        <v/>
      </c>
      <c r="AR15" s="19"/>
      <c r="AS15" s="4" t="str">
        <f t="shared" si="130"/>
        <v/>
      </c>
      <c r="AT15" s="19"/>
      <c r="AU15" s="4" t="str">
        <f t="shared" si="131"/>
        <v/>
      </c>
      <c r="AV15" s="19"/>
      <c r="AW15" s="4" t="str">
        <f t="shared" si="132"/>
        <v/>
      </c>
      <c r="AX15" s="19"/>
      <c r="AY15" s="4" t="str">
        <f t="shared" si="133"/>
        <v/>
      </c>
      <c r="AZ15" s="19"/>
      <c r="BA15" s="4" t="str">
        <f t="shared" si="134"/>
        <v/>
      </c>
      <c r="BB15" s="19"/>
      <c r="BC15" s="4" t="str">
        <f t="shared" si="135"/>
        <v/>
      </c>
      <c r="BD15" s="19"/>
      <c r="BE15" s="4" t="str">
        <f t="shared" si="136"/>
        <v/>
      </c>
      <c r="BF15" s="19"/>
      <c r="BG15" s="4" t="str">
        <f t="shared" si="137"/>
        <v/>
      </c>
      <c r="BH15" s="19"/>
      <c r="BI15" s="4" t="str">
        <f t="shared" si="138"/>
        <v/>
      </c>
      <c r="BK15" s="57" t="s">
        <v>35</v>
      </c>
      <c r="BL15" s="30">
        <f t="shared" si="16"/>
        <v>8</v>
      </c>
      <c r="BM15" s="31">
        <f t="shared" si="17"/>
        <v>25.4</v>
      </c>
      <c r="BN15" s="32" t="str">
        <f t="shared" si="18"/>
        <v>–</v>
      </c>
      <c r="BO15" s="33">
        <f t="shared" si="19"/>
        <v>75.5</v>
      </c>
      <c r="BP15" s="34">
        <f t="shared" si="20"/>
        <v>44.02079722703639</v>
      </c>
      <c r="BQ15" s="35" t="str">
        <f t="shared" si="41"/>
        <v>–</v>
      </c>
      <c r="BR15" s="36">
        <f t="shared" si="21"/>
        <v>111.52141802067945</v>
      </c>
      <c r="BS15" s="37">
        <f t="shared" si="22"/>
        <v>45.25</v>
      </c>
      <c r="BT15" s="38">
        <f t="shared" si="42"/>
        <v>68.803995430936737</v>
      </c>
      <c r="BU15" s="32">
        <f t="shared" si="23"/>
        <v>15.48962786604544</v>
      </c>
      <c r="BV15" s="39">
        <f t="shared" si="43"/>
        <v>22.179968741752631</v>
      </c>
      <c r="BW15" s="32">
        <f t="shared" si="24"/>
        <v>54</v>
      </c>
      <c r="BX15" s="35">
        <f t="shared" si="44"/>
        <v>87.237479806138936</v>
      </c>
    </row>
    <row r="16" spans="1:76" ht="16.5" customHeight="1" x14ac:dyDescent="0.2">
      <c r="A16" s="10" t="s">
        <v>80</v>
      </c>
      <c r="B16" s="19">
        <v>50.3</v>
      </c>
      <c r="C16" s="4">
        <f t="shared" si="109"/>
        <v>81.260096930533109</v>
      </c>
      <c r="D16" s="19">
        <v>42.6</v>
      </c>
      <c r="E16" s="4">
        <f t="shared" si="110"/>
        <v>59.915611814346001</v>
      </c>
      <c r="F16" s="19">
        <v>55.6</v>
      </c>
      <c r="G16" s="4">
        <f t="shared" si="111"/>
        <v>73.350923482849609</v>
      </c>
      <c r="H16" s="19"/>
      <c r="I16" s="4" t="str">
        <f t="shared" si="112"/>
        <v/>
      </c>
      <c r="J16" s="19">
        <v>54.5</v>
      </c>
      <c r="K16" s="4">
        <f t="shared" si="113"/>
        <v>91.905564924114685</v>
      </c>
      <c r="L16" s="19">
        <v>60.4</v>
      </c>
      <c r="M16" s="4">
        <f t="shared" si="114"/>
        <v>87.157287157287158</v>
      </c>
      <c r="N16" s="19">
        <v>54.6</v>
      </c>
      <c r="O16" s="4">
        <f t="shared" si="115"/>
        <v>88.206785137318249</v>
      </c>
      <c r="P16" s="19">
        <v>70.599999999999994</v>
      </c>
      <c r="Q16" s="4">
        <f t="shared" si="116"/>
        <v>104.28360413589364</v>
      </c>
      <c r="R16" s="19">
        <v>79.8</v>
      </c>
      <c r="S16" s="4">
        <f t="shared" si="117"/>
        <v>113.83737517831669</v>
      </c>
      <c r="T16" s="19"/>
      <c r="U16" s="4" t="str">
        <f t="shared" si="118"/>
        <v/>
      </c>
      <c r="V16" s="19"/>
      <c r="W16" s="4" t="str">
        <f t="shared" si="119"/>
        <v/>
      </c>
      <c r="X16" s="19"/>
      <c r="Y16" s="4" t="str">
        <f t="shared" si="120"/>
        <v/>
      </c>
      <c r="Z16" s="19"/>
      <c r="AA16" s="4" t="str">
        <f t="shared" si="121"/>
        <v/>
      </c>
      <c r="AB16" s="19"/>
      <c r="AC16" s="4" t="str">
        <f t="shared" si="122"/>
        <v/>
      </c>
      <c r="AD16" s="19"/>
      <c r="AE16" s="4" t="str">
        <f t="shared" si="123"/>
        <v/>
      </c>
      <c r="AF16" s="19"/>
      <c r="AG16" s="4" t="str">
        <f t="shared" si="124"/>
        <v/>
      </c>
      <c r="AH16" s="19"/>
      <c r="AI16" s="4" t="str">
        <f t="shared" si="125"/>
        <v/>
      </c>
      <c r="AJ16" s="19"/>
      <c r="AK16" s="4" t="str">
        <f t="shared" si="126"/>
        <v/>
      </c>
      <c r="AL16" s="19"/>
      <c r="AM16" s="4" t="str">
        <f t="shared" si="127"/>
        <v/>
      </c>
      <c r="AN16" s="19"/>
      <c r="AO16" s="4" t="str">
        <f t="shared" si="128"/>
        <v/>
      </c>
      <c r="AP16" s="19"/>
      <c r="AQ16" s="4" t="str">
        <f t="shared" si="129"/>
        <v/>
      </c>
      <c r="AR16" s="19"/>
      <c r="AS16" s="4" t="str">
        <f t="shared" si="130"/>
        <v/>
      </c>
      <c r="AT16" s="19"/>
      <c r="AU16" s="4" t="str">
        <f t="shared" si="131"/>
        <v/>
      </c>
      <c r="AV16" s="19"/>
      <c r="AW16" s="4" t="str">
        <f t="shared" si="132"/>
        <v/>
      </c>
      <c r="AX16" s="19"/>
      <c r="AY16" s="4" t="str">
        <f t="shared" si="133"/>
        <v/>
      </c>
      <c r="AZ16" s="19"/>
      <c r="BA16" s="4" t="str">
        <f t="shared" si="134"/>
        <v/>
      </c>
      <c r="BB16" s="19"/>
      <c r="BC16" s="4" t="str">
        <f t="shared" si="135"/>
        <v/>
      </c>
      <c r="BD16" s="19"/>
      <c r="BE16" s="4" t="str">
        <f t="shared" si="136"/>
        <v/>
      </c>
      <c r="BF16" s="19"/>
      <c r="BG16" s="4" t="str">
        <f t="shared" si="137"/>
        <v/>
      </c>
      <c r="BH16" s="19"/>
      <c r="BI16" s="4" t="str">
        <f t="shared" si="138"/>
        <v/>
      </c>
      <c r="BK16" s="57" t="s">
        <v>37</v>
      </c>
      <c r="BL16" s="30">
        <f t="shared" si="16"/>
        <v>8</v>
      </c>
      <c r="BM16" s="31">
        <f t="shared" si="17"/>
        <v>42.6</v>
      </c>
      <c r="BN16" s="32" t="str">
        <f t="shared" si="18"/>
        <v>–</v>
      </c>
      <c r="BO16" s="33">
        <f t="shared" si="19"/>
        <v>79.8</v>
      </c>
      <c r="BP16" s="34">
        <f t="shared" si="20"/>
        <v>59.915611814346001</v>
      </c>
      <c r="BQ16" s="35" t="str">
        <f t="shared" si="41"/>
        <v>–</v>
      </c>
      <c r="BR16" s="36">
        <f t="shared" si="21"/>
        <v>113.83737517831669</v>
      </c>
      <c r="BS16" s="37">
        <f t="shared" si="22"/>
        <v>58.550000000000004</v>
      </c>
      <c r="BT16" s="38">
        <f t="shared" si="42"/>
        <v>87.489656095082395</v>
      </c>
      <c r="BU16" s="32">
        <f t="shared" si="23"/>
        <v>11.731276876063266</v>
      </c>
      <c r="BV16" s="39">
        <f t="shared" si="43"/>
        <v>16.883648348572134</v>
      </c>
      <c r="BW16" s="32">
        <f t="shared" si="24"/>
        <v>50.3</v>
      </c>
      <c r="BX16" s="35">
        <f t="shared" si="44"/>
        <v>81.260096930533109</v>
      </c>
    </row>
    <row r="17" spans="1:76" ht="16.5" customHeight="1" x14ac:dyDescent="0.2">
      <c r="A17" s="10" t="s">
        <v>77</v>
      </c>
      <c r="B17" s="19">
        <v>34.1</v>
      </c>
      <c r="C17" s="4">
        <f t="shared" si="109"/>
        <v>55.088852988691443</v>
      </c>
      <c r="D17" s="19">
        <v>35.5</v>
      </c>
      <c r="E17" s="4">
        <f t="shared" si="110"/>
        <v>49.929676511954995</v>
      </c>
      <c r="F17" s="19">
        <v>37.5</v>
      </c>
      <c r="G17" s="4">
        <f t="shared" si="111"/>
        <v>49.472295514511877</v>
      </c>
      <c r="H17" s="19">
        <v>30.9</v>
      </c>
      <c r="I17" s="4">
        <f t="shared" si="112"/>
        <v>53.552859618717498</v>
      </c>
      <c r="J17" s="19">
        <v>34.4</v>
      </c>
      <c r="K17" s="4">
        <f t="shared" si="113"/>
        <v>58.010118043844862</v>
      </c>
      <c r="L17" s="19">
        <v>34.1</v>
      </c>
      <c r="M17" s="4">
        <f t="shared" si="114"/>
        <v>49.206349206349209</v>
      </c>
      <c r="N17" s="19">
        <v>32.6</v>
      </c>
      <c r="O17" s="4">
        <f t="shared" si="115"/>
        <v>52.665589660743137</v>
      </c>
      <c r="P17" s="19">
        <v>44.8</v>
      </c>
      <c r="Q17" s="4">
        <f t="shared" si="116"/>
        <v>66.17429837518462</v>
      </c>
      <c r="R17" s="19">
        <v>62.7</v>
      </c>
      <c r="S17" s="4">
        <f t="shared" si="117"/>
        <v>89.443651925820262</v>
      </c>
      <c r="T17" s="19"/>
      <c r="U17" s="4" t="str">
        <f t="shared" si="118"/>
        <v/>
      </c>
      <c r="V17" s="19"/>
      <c r="W17" s="4" t="str">
        <f t="shared" si="119"/>
        <v/>
      </c>
      <c r="X17" s="19"/>
      <c r="Y17" s="4" t="str">
        <f t="shared" si="120"/>
        <v/>
      </c>
      <c r="Z17" s="19"/>
      <c r="AA17" s="4" t="str">
        <f t="shared" si="121"/>
        <v/>
      </c>
      <c r="AB17" s="19"/>
      <c r="AC17" s="4" t="str">
        <f t="shared" si="122"/>
        <v/>
      </c>
      <c r="AD17" s="19"/>
      <c r="AE17" s="4" t="str">
        <f t="shared" si="123"/>
        <v/>
      </c>
      <c r="AF17" s="19"/>
      <c r="AG17" s="4" t="str">
        <f t="shared" si="124"/>
        <v/>
      </c>
      <c r="AH17" s="19"/>
      <c r="AI17" s="4" t="str">
        <f t="shared" si="125"/>
        <v/>
      </c>
      <c r="AJ17" s="19"/>
      <c r="AK17" s="4" t="str">
        <f t="shared" si="126"/>
        <v/>
      </c>
      <c r="AL17" s="19"/>
      <c r="AM17" s="4" t="str">
        <f t="shared" si="127"/>
        <v/>
      </c>
      <c r="AN17" s="19"/>
      <c r="AO17" s="4" t="str">
        <f t="shared" si="128"/>
        <v/>
      </c>
      <c r="AP17" s="19"/>
      <c r="AQ17" s="4" t="str">
        <f t="shared" si="129"/>
        <v/>
      </c>
      <c r="AR17" s="19"/>
      <c r="AS17" s="4" t="str">
        <f t="shared" si="130"/>
        <v/>
      </c>
      <c r="AT17" s="19"/>
      <c r="AU17" s="4" t="str">
        <f t="shared" si="131"/>
        <v/>
      </c>
      <c r="AV17" s="19"/>
      <c r="AW17" s="4" t="str">
        <f t="shared" si="132"/>
        <v/>
      </c>
      <c r="AX17" s="19"/>
      <c r="AY17" s="4" t="str">
        <f t="shared" si="133"/>
        <v/>
      </c>
      <c r="AZ17" s="19"/>
      <c r="BA17" s="4" t="str">
        <f t="shared" si="134"/>
        <v/>
      </c>
      <c r="BB17" s="19"/>
      <c r="BC17" s="4" t="str">
        <f t="shared" si="135"/>
        <v/>
      </c>
      <c r="BD17" s="19"/>
      <c r="BE17" s="4" t="str">
        <f t="shared" si="136"/>
        <v/>
      </c>
      <c r="BF17" s="19"/>
      <c r="BG17" s="4" t="str">
        <f t="shared" si="137"/>
        <v/>
      </c>
      <c r="BH17" s="19"/>
      <c r="BI17" s="4" t="str">
        <f t="shared" si="138"/>
        <v/>
      </c>
      <c r="BK17" s="57" t="s">
        <v>38</v>
      </c>
      <c r="BL17" s="30">
        <f t="shared" si="16"/>
        <v>9</v>
      </c>
      <c r="BM17" s="31">
        <f t="shared" si="17"/>
        <v>30.9</v>
      </c>
      <c r="BN17" s="32" t="str">
        <f t="shared" si="18"/>
        <v>–</v>
      </c>
      <c r="BO17" s="33">
        <f t="shared" si="19"/>
        <v>62.7</v>
      </c>
      <c r="BP17" s="34">
        <f t="shared" si="20"/>
        <v>49.206349206349209</v>
      </c>
      <c r="BQ17" s="35" t="str">
        <f t="shared" si="41"/>
        <v>–</v>
      </c>
      <c r="BR17" s="36">
        <f t="shared" si="21"/>
        <v>89.443651925820262</v>
      </c>
      <c r="BS17" s="37">
        <f t="shared" si="22"/>
        <v>38.511111111111106</v>
      </c>
      <c r="BT17" s="38">
        <f t="shared" si="42"/>
        <v>58.171521316201989</v>
      </c>
      <c r="BU17" s="32">
        <f t="shared" si="23"/>
        <v>9.8958885963369365</v>
      </c>
      <c r="BV17" s="39">
        <f t="shared" si="43"/>
        <v>12.879953678635305</v>
      </c>
      <c r="BW17" s="32">
        <f t="shared" si="24"/>
        <v>34.1</v>
      </c>
      <c r="BX17" s="35">
        <f t="shared" si="44"/>
        <v>55.088852988691443</v>
      </c>
    </row>
    <row r="18" spans="1:76" ht="16.5" customHeight="1" x14ac:dyDescent="0.2">
      <c r="A18" s="10" t="s">
        <v>82</v>
      </c>
      <c r="B18" s="19"/>
      <c r="C18" s="4" t="str">
        <f t="shared" si="109"/>
        <v/>
      </c>
      <c r="D18" s="19"/>
      <c r="E18" s="4" t="str">
        <f t="shared" si="110"/>
        <v/>
      </c>
      <c r="F18" s="19">
        <v>30.1</v>
      </c>
      <c r="G18" s="4">
        <f t="shared" si="111"/>
        <v>39.709762532981536</v>
      </c>
      <c r="H18" s="19"/>
      <c r="I18" s="4" t="str">
        <f t="shared" si="112"/>
        <v/>
      </c>
      <c r="J18" s="19"/>
      <c r="K18" s="4" t="str">
        <f t="shared" si="113"/>
        <v/>
      </c>
      <c r="L18" s="19"/>
      <c r="M18" s="4" t="str">
        <f t="shared" si="114"/>
        <v/>
      </c>
      <c r="N18" s="19">
        <v>12.9</v>
      </c>
      <c r="O18" s="4">
        <f t="shared" si="115"/>
        <v>20.840064620355413</v>
      </c>
      <c r="P18" s="19">
        <v>14.4</v>
      </c>
      <c r="Q18" s="4">
        <f t="shared" si="116"/>
        <v>21.270310192023633</v>
      </c>
      <c r="R18" s="19">
        <v>27.4</v>
      </c>
      <c r="S18" s="4">
        <f t="shared" si="117"/>
        <v>39.087018544935809</v>
      </c>
      <c r="T18" s="19"/>
      <c r="U18" s="4" t="str">
        <f t="shared" si="118"/>
        <v/>
      </c>
      <c r="V18" s="19"/>
      <c r="W18" s="4" t="str">
        <f t="shared" si="119"/>
        <v/>
      </c>
      <c r="X18" s="19"/>
      <c r="Y18" s="4" t="str">
        <f t="shared" si="120"/>
        <v/>
      </c>
      <c r="Z18" s="19"/>
      <c r="AA18" s="4" t="str">
        <f t="shared" si="121"/>
        <v/>
      </c>
      <c r="AB18" s="19"/>
      <c r="AC18" s="4" t="str">
        <f t="shared" si="122"/>
        <v/>
      </c>
      <c r="AD18" s="19"/>
      <c r="AE18" s="4" t="str">
        <f t="shared" si="123"/>
        <v/>
      </c>
      <c r="AF18" s="19"/>
      <c r="AG18" s="4" t="str">
        <f t="shared" si="124"/>
        <v/>
      </c>
      <c r="AH18" s="19"/>
      <c r="AI18" s="4" t="str">
        <f t="shared" si="125"/>
        <v/>
      </c>
      <c r="AJ18" s="19"/>
      <c r="AK18" s="4" t="str">
        <f t="shared" si="126"/>
        <v/>
      </c>
      <c r="AL18" s="19"/>
      <c r="AM18" s="4" t="str">
        <f t="shared" si="127"/>
        <v/>
      </c>
      <c r="AN18" s="19"/>
      <c r="AO18" s="4" t="str">
        <f t="shared" si="128"/>
        <v/>
      </c>
      <c r="AP18" s="19"/>
      <c r="AQ18" s="4" t="str">
        <f t="shared" si="129"/>
        <v/>
      </c>
      <c r="AR18" s="19"/>
      <c r="AS18" s="4" t="str">
        <f t="shared" si="130"/>
        <v/>
      </c>
      <c r="AT18" s="19"/>
      <c r="AU18" s="4" t="str">
        <f t="shared" si="131"/>
        <v/>
      </c>
      <c r="AV18" s="19"/>
      <c r="AW18" s="4" t="str">
        <f t="shared" si="132"/>
        <v/>
      </c>
      <c r="AX18" s="19"/>
      <c r="AY18" s="4" t="str">
        <f t="shared" si="133"/>
        <v/>
      </c>
      <c r="AZ18" s="19"/>
      <c r="BA18" s="4" t="str">
        <f t="shared" si="134"/>
        <v/>
      </c>
      <c r="BB18" s="19"/>
      <c r="BC18" s="4" t="str">
        <f t="shared" si="135"/>
        <v/>
      </c>
      <c r="BD18" s="19"/>
      <c r="BE18" s="4" t="str">
        <f t="shared" si="136"/>
        <v/>
      </c>
      <c r="BF18" s="19"/>
      <c r="BG18" s="4" t="str">
        <f t="shared" si="137"/>
        <v/>
      </c>
      <c r="BH18" s="19"/>
      <c r="BI18" s="4" t="str">
        <f t="shared" si="138"/>
        <v/>
      </c>
      <c r="BK18" s="57" t="s">
        <v>40</v>
      </c>
      <c r="BL18" s="30">
        <f t="shared" si="16"/>
        <v>4</v>
      </c>
      <c r="BM18" s="31">
        <f t="shared" si="17"/>
        <v>12.9</v>
      </c>
      <c r="BN18" s="32" t="str">
        <f t="shared" si="18"/>
        <v>–</v>
      </c>
      <c r="BO18" s="33">
        <f t="shared" si="19"/>
        <v>30.1</v>
      </c>
      <c r="BP18" s="34">
        <f t="shared" si="20"/>
        <v>20.840064620355413</v>
      </c>
      <c r="BQ18" s="35" t="str">
        <f t="shared" si="41"/>
        <v>–</v>
      </c>
      <c r="BR18" s="36">
        <f t="shared" si="21"/>
        <v>39.709762532981536</v>
      </c>
      <c r="BS18" s="37">
        <f t="shared" si="22"/>
        <v>21.2</v>
      </c>
      <c r="BT18" s="38">
        <f t="shared" si="42"/>
        <v>30.226788972574099</v>
      </c>
      <c r="BU18" s="32">
        <f t="shared" si="23"/>
        <v>8.808707812916337</v>
      </c>
      <c r="BV18" s="39">
        <f t="shared" si="43"/>
        <v>10.594960466078913</v>
      </c>
      <c r="BW18" s="32" t="str">
        <f t="shared" si="24"/>
        <v>?</v>
      </c>
      <c r="BX18" s="35" t="str">
        <f t="shared" si="44"/>
        <v>?</v>
      </c>
    </row>
    <row r="19" spans="1:76" ht="16.5" customHeight="1" x14ac:dyDescent="0.2">
      <c r="A19" s="10" t="s">
        <v>78</v>
      </c>
      <c r="B19" s="19">
        <v>49.2</v>
      </c>
      <c r="C19" s="4">
        <f t="shared" si="109"/>
        <v>79.48303715670437</v>
      </c>
      <c r="D19" s="19">
        <v>30.2</v>
      </c>
      <c r="E19" s="4">
        <f t="shared" si="110"/>
        <v>42.475386779184248</v>
      </c>
      <c r="F19" s="19">
        <v>54.3</v>
      </c>
      <c r="G19" s="4">
        <f t="shared" si="111"/>
        <v>71.635883905013188</v>
      </c>
      <c r="H19" s="19">
        <v>32.200000000000003</v>
      </c>
      <c r="I19" s="4">
        <f t="shared" si="112"/>
        <v>55.805892547660321</v>
      </c>
      <c r="J19" s="19">
        <v>39.5</v>
      </c>
      <c r="K19" s="4">
        <f t="shared" si="113"/>
        <v>66.610455311973027</v>
      </c>
      <c r="L19" s="19">
        <v>41.4</v>
      </c>
      <c r="M19" s="4">
        <f t="shared" si="114"/>
        <v>59.740259740259738</v>
      </c>
      <c r="N19" s="19">
        <v>37.799999999999997</v>
      </c>
      <c r="O19" s="4">
        <f t="shared" si="115"/>
        <v>61.066235864297248</v>
      </c>
      <c r="P19" s="19">
        <v>56.3</v>
      </c>
      <c r="Q19" s="4">
        <f t="shared" si="116"/>
        <v>83.161004431314609</v>
      </c>
      <c r="R19" s="19"/>
      <c r="S19" s="4" t="str">
        <f t="shared" si="117"/>
        <v/>
      </c>
      <c r="T19" s="19"/>
      <c r="U19" s="4" t="str">
        <f t="shared" si="118"/>
        <v/>
      </c>
      <c r="V19" s="19"/>
      <c r="W19" s="4" t="str">
        <f t="shared" si="119"/>
        <v/>
      </c>
      <c r="X19" s="19"/>
      <c r="Y19" s="4" t="str">
        <f t="shared" si="120"/>
        <v/>
      </c>
      <c r="Z19" s="19"/>
      <c r="AA19" s="4" t="str">
        <f t="shared" si="121"/>
        <v/>
      </c>
      <c r="AB19" s="19"/>
      <c r="AC19" s="4" t="str">
        <f t="shared" si="122"/>
        <v/>
      </c>
      <c r="AD19" s="19"/>
      <c r="AE19" s="4" t="str">
        <f t="shared" si="123"/>
        <v/>
      </c>
      <c r="AF19" s="19"/>
      <c r="AG19" s="4" t="str">
        <f t="shared" si="124"/>
        <v/>
      </c>
      <c r="AH19" s="19"/>
      <c r="AI19" s="4" t="str">
        <f t="shared" si="125"/>
        <v/>
      </c>
      <c r="AJ19" s="19"/>
      <c r="AK19" s="4" t="str">
        <f t="shared" si="126"/>
        <v/>
      </c>
      <c r="AL19" s="19"/>
      <c r="AM19" s="4" t="str">
        <f t="shared" si="127"/>
        <v/>
      </c>
      <c r="AN19" s="19"/>
      <c r="AO19" s="4" t="str">
        <f t="shared" si="128"/>
        <v/>
      </c>
      <c r="AP19" s="19"/>
      <c r="AQ19" s="4" t="str">
        <f t="shared" si="129"/>
        <v/>
      </c>
      <c r="AR19" s="19"/>
      <c r="AS19" s="4" t="str">
        <f t="shared" si="130"/>
        <v/>
      </c>
      <c r="AT19" s="19"/>
      <c r="AU19" s="4" t="str">
        <f t="shared" si="131"/>
        <v/>
      </c>
      <c r="AV19" s="19"/>
      <c r="AW19" s="4" t="str">
        <f t="shared" si="132"/>
        <v/>
      </c>
      <c r="AX19" s="19"/>
      <c r="AY19" s="4" t="str">
        <f t="shared" si="133"/>
        <v/>
      </c>
      <c r="AZ19" s="19"/>
      <c r="BA19" s="4" t="str">
        <f t="shared" si="134"/>
        <v/>
      </c>
      <c r="BB19" s="19"/>
      <c r="BC19" s="4" t="str">
        <f t="shared" si="135"/>
        <v/>
      </c>
      <c r="BD19" s="19"/>
      <c r="BE19" s="4" t="str">
        <f t="shared" si="136"/>
        <v/>
      </c>
      <c r="BF19" s="19"/>
      <c r="BG19" s="4" t="str">
        <f t="shared" si="137"/>
        <v/>
      </c>
      <c r="BH19" s="19"/>
      <c r="BI19" s="4" t="str">
        <f t="shared" si="138"/>
        <v/>
      </c>
      <c r="BK19" s="57" t="s">
        <v>41</v>
      </c>
      <c r="BL19" s="30">
        <f t="shared" si="16"/>
        <v>8</v>
      </c>
      <c r="BM19" s="31">
        <f t="shared" si="17"/>
        <v>30.2</v>
      </c>
      <c r="BN19" s="32" t="str">
        <f t="shared" si="18"/>
        <v>–</v>
      </c>
      <c r="BO19" s="33">
        <f t="shared" si="19"/>
        <v>56.3</v>
      </c>
      <c r="BP19" s="34">
        <f t="shared" si="20"/>
        <v>42.475386779184248</v>
      </c>
      <c r="BQ19" s="35" t="str">
        <f t="shared" si="41"/>
        <v>–</v>
      </c>
      <c r="BR19" s="36">
        <f t="shared" si="21"/>
        <v>83.161004431314609</v>
      </c>
      <c r="BS19" s="37">
        <f t="shared" si="22"/>
        <v>42.612499999999997</v>
      </c>
      <c r="BT19" s="38">
        <f t="shared" si="42"/>
        <v>64.997269467050842</v>
      </c>
      <c r="BU19" s="32">
        <f t="shared" si="23"/>
        <v>9.7405540323506834</v>
      </c>
      <c r="BV19" s="39">
        <f t="shared" si="43"/>
        <v>13.208428529707236</v>
      </c>
      <c r="BW19" s="32">
        <f t="shared" si="24"/>
        <v>49.2</v>
      </c>
      <c r="BX19" s="35">
        <f t="shared" si="44"/>
        <v>79.48303715670437</v>
      </c>
    </row>
    <row r="20" spans="1:76" ht="16.5" customHeight="1" x14ac:dyDescent="0.2">
      <c r="A20" s="10" t="s">
        <v>5</v>
      </c>
      <c r="B20" s="19">
        <v>5.7</v>
      </c>
      <c r="C20" s="4">
        <f t="shared" si="109"/>
        <v>9.2084006462035539</v>
      </c>
      <c r="D20" s="19">
        <v>3.7</v>
      </c>
      <c r="E20" s="4">
        <f t="shared" si="110"/>
        <v>5.2039381153305211</v>
      </c>
      <c r="F20" s="19">
        <v>5.5</v>
      </c>
      <c r="G20" s="4">
        <f t="shared" si="111"/>
        <v>7.2559366754617409</v>
      </c>
      <c r="H20" s="19">
        <v>4.4000000000000004</v>
      </c>
      <c r="I20" s="4">
        <f t="shared" si="112"/>
        <v>7.6256499133448878</v>
      </c>
      <c r="J20" s="19">
        <v>4.4000000000000004</v>
      </c>
      <c r="K20" s="4">
        <f t="shared" si="113"/>
        <v>7.4198988195615518</v>
      </c>
      <c r="L20" s="19">
        <v>3.7</v>
      </c>
      <c r="M20" s="4">
        <f t="shared" si="114"/>
        <v>5.3391053391053402</v>
      </c>
      <c r="N20" s="19">
        <v>2.6</v>
      </c>
      <c r="O20" s="4">
        <f t="shared" si="115"/>
        <v>4.2003231017770597</v>
      </c>
      <c r="P20" s="19">
        <v>4.7</v>
      </c>
      <c r="Q20" s="4">
        <f t="shared" si="116"/>
        <v>6.9423929098966024</v>
      </c>
      <c r="R20" s="19"/>
      <c r="S20" s="4" t="str">
        <f t="shared" si="117"/>
        <v/>
      </c>
      <c r="T20" s="19">
        <v>4</v>
      </c>
      <c r="U20" s="4">
        <f t="shared" si="118"/>
        <v>6.3191153238546613</v>
      </c>
      <c r="V20" s="19"/>
      <c r="W20" s="4" t="str">
        <f t="shared" si="119"/>
        <v/>
      </c>
      <c r="X20" s="19"/>
      <c r="Y20" s="4" t="str">
        <f t="shared" si="120"/>
        <v/>
      </c>
      <c r="Z20" s="19"/>
      <c r="AA20" s="4" t="str">
        <f t="shared" si="121"/>
        <v/>
      </c>
      <c r="AB20" s="19"/>
      <c r="AC20" s="4" t="str">
        <f t="shared" si="122"/>
        <v/>
      </c>
      <c r="AD20" s="19"/>
      <c r="AE20" s="4" t="str">
        <f t="shared" si="123"/>
        <v/>
      </c>
      <c r="AF20" s="19"/>
      <c r="AG20" s="4" t="str">
        <f t="shared" si="124"/>
        <v/>
      </c>
      <c r="AH20" s="19"/>
      <c r="AI20" s="4" t="str">
        <f t="shared" si="125"/>
        <v/>
      </c>
      <c r="AJ20" s="19"/>
      <c r="AK20" s="4" t="str">
        <f t="shared" si="126"/>
        <v/>
      </c>
      <c r="AL20" s="19"/>
      <c r="AM20" s="4" t="str">
        <f t="shared" si="127"/>
        <v/>
      </c>
      <c r="AN20" s="19"/>
      <c r="AO20" s="4" t="str">
        <f t="shared" si="128"/>
        <v/>
      </c>
      <c r="AP20" s="19"/>
      <c r="AQ20" s="4" t="str">
        <f t="shared" si="129"/>
        <v/>
      </c>
      <c r="AR20" s="19"/>
      <c r="AS20" s="4" t="str">
        <f t="shared" si="130"/>
        <v/>
      </c>
      <c r="AT20" s="19"/>
      <c r="AU20" s="4" t="str">
        <f t="shared" si="131"/>
        <v/>
      </c>
      <c r="AV20" s="19"/>
      <c r="AW20" s="4" t="str">
        <f t="shared" si="132"/>
        <v/>
      </c>
      <c r="AX20" s="19"/>
      <c r="AY20" s="4" t="str">
        <f t="shared" si="133"/>
        <v/>
      </c>
      <c r="AZ20" s="19"/>
      <c r="BA20" s="4" t="str">
        <f t="shared" si="134"/>
        <v/>
      </c>
      <c r="BB20" s="19"/>
      <c r="BC20" s="4" t="str">
        <f t="shared" si="135"/>
        <v/>
      </c>
      <c r="BD20" s="19"/>
      <c r="BE20" s="4" t="str">
        <f t="shared" si="136"/>
        <v/>
      </c>
      <c r="BF20" s="19"/>
      <c r="BG20" s="4" t="str">
        <f t="shared" si="137"/>
        <v/>
      </c>
      <c r="BH20" s="19"/>
      <c r="BI20" s="4" t="str">
        <f t="shared" si="138"/>
        <v/>
      </c>
      <c r="BK20" s="57" t="s">
        <v>5</v>
      </c>
      <c r="BL20" s="30">
        <f t="shared" si="16"/>
        <v>9</v>
      </c>
      <c r="BM20" s="31">
        <f t="shared" si="17"/>
        <v>2.6</v>
      </c>
      <c r="BN20" s="32" t="str">
        <f t="shared" si="18"/>
        <v>–</v>
      </c>
      <c r="BO20" s="33">
        <f t="shared" si="19"/>
        <v>5.7</v>
      </c>
      <c r="BP20" s="34">
        <f t="shared" si="20"/>
        <v>4.2003231017770597</v>
      </c>
      <c r="BQ20" s="35" t="str">
        <f t="shared" si="41"/>
        <v>–</v>
      </c>
      <c r="BR20" s="36">
        <f t="shared" si="21"/>
        <v>9.2084006462035539</v>
      </c>
      <c r="BS20" s="37">
        <f t="shared" si="22"/>
        <v>4.3000000000000007</v>
      </c>
      <c r="BT20" s="38">
        <f t="shared" si="42"/>
        <v>6.6127512049484345</v>
      </c>
      <c r="BU20" s="32">
        <f t="shared" si="23"/>
        <v>0.95393920141694388</v>
      </c>
      <c r="BV20" s="39">
        <f t="shared" si="43"/>
        <v>1.5186407486198872</v>
      </c>
      <c r="BW20" s="32">
        <f t="shared" si="24"/>
        <v>5.7</v>
      </c>
      <c r="BX20" s="35">
        <f t="shared" si="44"/>
        <v>9.2084006462035539</v>
      </c>
    </row>
    <row r="21" spans="1:76" ht="16.5" customHeight="1" x14ac:dyDescent="0.2">
      <c r="A21" s="10" t="s">
        <v>6</v>
      </c>
      <c r="B21" s="19">
        <v>6.6</v>
      </c>
      <c r="C21" s="4">
        <f t="shared" si="109"/>
        <v>10.662358642972535</v>
      </c>
      <c r="D21" s="19">
        <v>5.5</v>
      </c>
      <c r="E21" s="4">
        <f t="shared" si="110"/>
        <v>7.7355836849507735</v>
      </c>
      <c r="F21" s="19">
        <v>5.8</v>
      </c>
      <c r="G21" s="4">
        <f t="shared" si="111"/>
        <v>7.6517150395778364</v>
      </c>
      <c r="H21" s="19">
        <v>4.9000000000000004</v>
      </c>
      <c r="I21" s="4">
        <f t="shared" si="112"/>
        <v>8.492201039861353</v>
      </c>
      <c r="J21" s="19">
        <v>5.6</v>
      </c>
      <c r="K21" s="4">
        <f t="shared" si="113"/>
        <v>9.4435075885328832</v>
      </c>
      <c r="L21" s="19">
        <v>5.7</v>
      </c>
      <c r="M21" s="4">
        <f t="shared" si="114"/>
        <v>8.2251082251082259</v>
      </c>
      <c r="N21" s="19">
        <v>4.9000000000000004</v>
      </c>
      <c r="O21" s="4">
        <f t="shared" si="115"/>
        <v>7.915993537964459</v>
      </c>
      <c r="P21" s="19">
        <v>6.8</v>
      </c>
      <c r="Q21" s="4">
        <f t="shared" si="116"/>
        <v>10.044313146233382</v>
      </c>
      <c r="R21" s="19"/>
      <c r="S21" s="4" t="str">
        <f t="shared" si="117"/>
        <v/>
      </c>
      <c r="T21" s="19">
        <v>6.3</v>
      </c>
      <c r="U21" s="4">
        <f t="shared" si="118"/>
        <v>9.9526066350710902</v>
      </c>
      <c r="V21" s="19"/>
      <c r="W21" s="4" t="str">
        <f t="shared" si="119"/>
        <v/>
      </c>
      <c r="X21" s="19"/>
      <c r="Y21" s="4" t="str">
        <f t="shared" si="120"/>
        <v/>
      </c>
      <c r="Z21" s="19"/>
      <c r="AA21" s="4" t="str">
        <f t="shared" si="121"/>
        <v/>
      </c>
      <c r="AB21" s="19"/>
      <c r="AC21" s="4" t="str">
        <f t="shared" si="122"/>
        <v/>
      </c>
      <c r="AD21" s="19"/>
      <c r="AE21" s="4" t="str">
        <f t="shared" si="123"/>
        <v/>
      </c>
      <c r="AF21" s="19"/>
      <c r="AG21" s="4" t="str">
        <f t="shared" si="124"/>
        <v/>
      </c>
      <c r="AH21" s="19"/>
      <c r="AI21" s="4" t="str">
        <f t="shared" si="125"/>
        <v/>
      </c>
      <c r="AJ21" s="19"/>
      <c r="AK21" s="4" t="str">
        <f t="shared" si="126"/>
        <v/>
      </c>
      <c r="AL21" s="19"/>
      <c r="AM21" s="4" t="str">
        <f t="shared" si="127"/>
        <v/>
      </c>
      <c r="AN21" s="19"/>
      <c r="AO21" s="4" t="str">
        <f t="shared" si="128"/>
        <v/>
      </c>
      <c r="AP21" s="19"/>
      <c r="AQ21" s="4" t="str">
        <f t="shared" si="129"/>
        <v/>
      </c>
      <c r="AR21" s="19"/>
      <c r="AS21" s="4" t="str">
        <f t="shared" si="130"/>
        <v/>
      </c>
      <c r="AT21" s="19"/>
      <c r="AU21" s="4" t="str">
        <f t="shared" si="131"/>
        <v/>
      </c>
      <c r="AV21" s="19"/>
      <c r="AW21" s="4" t="str">
        <f t="shared" si="132"/>
        <v/>
      </c>
      <c r="AX21" s="19"/>
      <c r="AY21" s="4" t="str">
        <f t="shared" si="133"/>
        <v/>
      </c>
      <c r="AZ21" s="19"/>
      <c r="BA21" s="4" t="str">
        <f t="shared" si="134"/>
        <v/>
      </c>
      <c r="BB21" s="19"/>
      <c r="BC21" s="4" t="str">
        <f t="shared" si="135"/>
        <v/>
      </c>
      <c r="BD21" s="19"/>
      <c r="BE21" s="4" t="str">
        <f t="shared" si="136"/>
        <v/>
      </c>
      <c r="BF21" s="19"/>
      <c r="BG21" s="4" t="str">
        <f t="shared" si="137"/>
        <v/>
      </c>
      <c r="BH21" s="19"/>
      <c r="BI21" s="4" t="str">
        <f t="shared" si="138"/>
        <v/>
      </c>
      <c r="BK21" s="57" t="s">
        <v>6</v>
      </c>
      <c r="BL21" s="30">
        <f t="shared" si="16"/>
        <v>9</v>
      </c>
      <c r="BM21" s="31">
        <f t="shared" si="17"/>
        <v>4.9000000000000004</v>
      </c>
      <c r="BN21" s="32" t="str">
        <f t="shared" si="18"/>
        <v>–</v>
      </c>
      <c r="BO21" s="33">
        <f t="shared" si="19"/>
        <v>6.8</v>
      </c>
      <c r="BP21" s="34">
        <f t="shared" si="20"/>
        <v>7.6517150395778364</v>
      </c>
      <c r="BQ21" s="35" t="str">
        <f t="shared" si="41"/>
        <v>–</v>
      </c>
      <c r="BR21" s="36">
        <f t="shared" si="21"/>
        <v>10.662358642972535</v>
      </c>
      <c r="BS21" s="37">
        <f t="shared" si="22"/>
        <v>5.7888888888888879</v>
      </c>
      <c r="BT21" s="38">
        <f t="shared" si="42"/>
        <v>8.9025986155858376</v>
      </c>
      <c r="BU21" s="32">
        <f t="shared" si="23"/>
        <v>0.67535998631183369</v>
      </c>
      <c r="BV21" s="39">
        <f t="shared" si="43"/>
        <v>1.1359362509108721</v>
      </c>
      <c r="BW21" s="32">
        <f t="shared" si="24"/>
        <v>6.6</v>
      </c>
      <c r="BX21" s="35">
        <f t="shared" si="44"/>
        <v>10.662358642972535</v>
      </c>
    </row>
    <row r="22" spans="1:76" ht="16.5" customHeight="1" x14ac:dyDescent="0.2">
      <c r="A22" s="10" t="s">
        <v>7</v>
      </c>
      <c r="B22" s="19">
        <v>12</v>
      </c>
      <c r="C22" s="4" t="s">
        <v>3</v>
      </c>
      <c r="D22" s="19">
        <v>11</v>
      </c>
      <c r="E22" s="4" t="s">
        <v>3</v>
      </c>
      <c r="F22" s="19">
        <v>12</v>
      </c>
      <c r="G22" s="4" t="s">
        <v>3</v>
      </c>
      <c r="H22" s="19">
        <v>12</v>
      </c>
      <c r="I22" s="4" t="s">
        <v>3</v>
      </c>
      <c r="J22" s="19">
        <v>10</v>
      </c>
      <c r="K22" s="4" t="s">
        <v>3</v>
      </c>
      <c r="L22" s="19"/>
      <c r="M22" s="4" t="s">
        <v>3</v>
      </c>
      <c r="N22" s="19">
        <v>11</v>
      </c>
      <c r="O22" s="4" t="s">
        <v>3</v>
      </c>
      <c r="P22" s="19">
        <v>10</v>
      </c>
      <c r="Q22" s="4" t="s">
        <v>3</v>
      </c>
      <c r="R22" s="19"/>
      <c r="S22" s="4" t="s">
        <v>3</v>
      </c>
      <c r="T22" s="19">
        <v>12</v>
      </c>
      <c r="U22" s="4" t="s">
        <v>3</v>
      </c>
      <c r="V22" s="19"/>
      <c r="W22" s="4" t="s">
        <v>3</v>
      </c>
      <c r="X22" s="19"/>
      <c r="Y22" s="4" t="s">
        <v>3</v>
      </c>
      <c r="Z22" s="19"/>
      <c r="AA22" s="4" t="s">
        <v>3</v>
      </c>
      <c r="AB22" s="19"/>
      <c r="AC22" s="4" t="s">
        <v>3</v>
      </c>
      <c r="AD22" s="19"/>
      <c r="AE22" s="4" t="s">
        <v>3</v>
      </c>
      <c r="AF22" s="19"/>
      <c r="AG22" s="4" t="s">
        <v>3</v>
      </c>
      <c r="AH22" s="19"/>
      <c r="AI22" s="4" t="s">
        <v>3</v>
      </c>
      <c r="AJ22" s="19"/>
      <c r="AK22" s="4" t="s">
        <v>3</v>
      </c>
      <c r="AL22" s="19"/>
      <c r="AM22" s="4" t="s">
        <v>3</v>
      </c>
      <c r="AN22" s="19"/>
      <c r="AO22" s="4" t="s">
        <v>3</v>
      </c>
      <c r="AP22" s="19"/>
      <c r="AQ22" s="4" t="s">
        <v>3</v>
      </c>
      <c r="AR22" s="19"/>
      <c r="AS22" s="4" t="s">
        <v>3</v>
      </c>
      <c r="AT22" s="19"/>
      <c r="AU22" s="4" t="s">
        <v>3</v>
      </c>
      <c r="AV22" s="19"/>
      <c r="AW22" s="4" t="s">
        <v>3</v>
      </c>
      <c r="AX22" s="19"/>
      <c r="AY22" s="4" t="s">
        <v>3</v>
      </c>
      <c r="AZ22" s="19"/>
      <c r="BA22" s="4" t="s">
        <v>3</v>
      </c>
      <c r="BB22" s="19"/>
      <c r="BC22" s="4" t="s">
        <v>3</v>
      </c>
      <c r="BD22" s="19"/>
      <c r="BE22" s="4" t="s">
        <v>3</v>
      </c>
      <c r="BF22" s="19"/>
      <c r="BG22" s="4" t="s">
        <v>3</v>
      </c>
      <c r="BH22" s="19"/>
      <c r="BI22" s="4" t="s">
        <v>3</v>
      </c>
      <c r="BK22" s="57" t="s">
        <v>7</v>
      </c>
      <c r="BL22" s="30">
        <f t="shared" si="16"/>
        <v>8</v>
      </c>
      <c r="BM22" s="21">
        <f t="shared" si="17"/>
        <v>10</v>
      </c>
      <c r="BN22" s="22" t="str">
        <f t="shared" si="18"/>
        <v>–</v>
      </c>
      <c r="BO22" s="23">
        <f t="shared" si="19"/>
        <v>12</v>
      </c>
      <c r="BP22" s="24" t="str">
        <f t="shared" si="20"/>
        <v/>
      </c>
      <c r="BQ22" s="6" t="s">
        <v>3</v>
      </c>
      <c r="BR22" s="26" t="str">
        <f t="shared" si="21"/>
        <v/>
      </c>
      <c r="BS22" s="37">
        <f t="shared" si="22"/>
        <v>11.25</v>
      </c>
      <c r="BT22" s="28" t="s">
        <v>3</v>
      </c>
      <c r="BU22" s="32">
        <f t="shared" si="23"/>
        <v>0.88640526042791834</v>
      </c>
      <c r="BV22" s="29" t="s">
        <v>3</v>
      </c>
      <c r="BW22" s="22">
        <f t="shared" si="24"/>
        <v>12</v>
      </c>
      <c r="BX22" s="25" t="s">
        <v>3</v>
      </c>
    </row>
    <row r="23" spans="1:76" ht="16.5" customHeight="1" x14ac:dyDescent="0.2">
      <c r="A23" s="15" t="s">
        <v>103</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31"/>
      <c r="BN23" s="32"/>
      <c r="BO23" s="33"/>
      <c r="BP23" s="34"/>
      <c r="BQ23" s="35"/>
      <c r="BR23" s="36"/>
      <c r="BS23" s="37"/>
      <c r="BT23" s="38"/>
      <c r="BU23" s="32"/>
      <c r="BV23" s="39"/>
      <c r="BW23" s="32"/>
      <c r="BX23" s="35"/>
    </row>
    <row r="24" spans="1:76" ht="16.5" customHeight="1" x14ac:dyDescent="0.2">
      <c r="A24" s="10" t="s">
        <v>29</v>
      </c>
      <c r="B24" s="19">
        <v>18.899999999999999</v>
      </c>
      <c r="C24" s="4">
        <f>IF(AND((B24&gt;0),(B$5&gt;0)),(B24/B$5*100),"")</f>
        <v>30.533117932148624</v>
      </c>
      <c r="D24" s="19">
        <v>18.399999999999999</v>
      </c>
      <c r="E24" s="4">
        <f>IF(AND((D24&gt;0),(D$5&gt;0)),(D24/D$5*100),"")</f>
        <v>25.879043600562589</v>
      </c>
      <c r="F24" s="19">
        <v>21.2</v>
      </c>
      <c r="G24" s="4">
        <f>IF(AND((F24&gt;0),(F$5&gt;0)),(F24/F$5*100),"")</f>
        <v>27.968337730870712</v>
      </c>
      <c r="H24" s="19">
        <v>17</v>
      </c>
      <c r="I24" s="4">
        <f>IF(AND((H24&gt;0),(H$5&gt;0)),(H24/H$5*100),"")</f>
        <v>29.462738301559792</v>
      </c>
      <c r="J24" s="19">
        <v>19.7</v>
      </c>
      <c r="K24" s="4">
        <f>IF(AND((J24&gt;0),(J$5&gt;0)),(J24/J$5*100),"")</f>
        <v>33.22091062394604</v>
      </c>
      <c r="L24" s="19">
        <v>17.899999999999999</v>
      </c>
      <c r="M24" s="4">
        <f>IF(AND((L24&gt;0),(L$5&gt;0)),(L24/L$5*100),"")</f>
        <v>25.829725829725831</v>
      </c>
      <c r="N24" s="19">
        <v>17</v>
      </c>
      <c r="O24" s="4">
        <f>IF(AND((N24&gt;0),(N$5&gt;0)),(N24/N$5*100),"")</f>
        <v>27.463651050080777</v>
      </c>
      <c r="P24" s="19">
        <v>19</v>
      </c>
      <c r="Q24" s="4">
        <f>IF(AND((P24&gt;0),(P$5&gt;0)),(P24/P$5*100),"")</f>
        <v>28.064992614475624</v>
      </c>
      <c r="R24" s="19"/>
      <c r="S24" s="4" t="str">
        <f>IF(AND((R24&gt;0),(R$5&gt;0)),(R24/R$5*100),"")</f>
        <v/>
      </c>
      <c r="T24" s="19"/>
      <c r="U24" s="4" t="str">
        <f>IF(AND((T24&gt;0),(T$5&gt;0)),(T24/T$5*100),"")</f>
        <v/>
      </c>
      <c r="V24" s="19"/>
      <c r="W24" s="4" t="str">
        <f>IF(AND((V24&gt;0),(V$5&gt;0)),(V24/V$5*100),"")</f>
        <v/>
      </c>
      <c r="X24" s="19"/>
      <c r="Y24" s="4" t="str">
        <f>IF(AND((X24&gt;0),(X$5&gt;0)),(X24/X$5*100),"")</f>
        <v/>
      </c>
      <c r="Z24" s="19"/>
      <c r="AA24" s="4" t="str">
        <f>IF(AND((Z24&gt;0),(Z$5&gt;0)),(Z24/Z$5*100),"")</f>
        <v/>
      </c>
      <c r="AB24" s="19"/>
      <c r="AC24" s="4" t="str">
        <f>IF(AND((AB24&gt;0),(AB$5&gt;0)),(AB24/AB$5*100),"")</f>
        <v/>
      </c>
      <c r="AD24" s="19"/>
      <c r="AE24" s="4" t="str">
        <f t="shared" ref="AE24" si="139">IF(AND((AD24&gt;0),(AD$5&gt;0)),(AD24/AD$5*100),"")</f>
        <v/>
      </c>
      <c r="AF24" s="19"/>
      <c r="AG24" s="4" t="str">
        <f t="shared" ref="AG24" si="140">IF(AND((AF24&gt;0),(AF$5&gt;0)),(AF24/AF$5*100),"")</f>
        <v/>
      </c>
      <c r="AH24" s="19"/>
      <c r="AI24" s="4" t="str">
        <f t="shared" ref="AI24" si="141">IF(AND((AH24&gt;0),(AH$5&gt;0)),(AH24/AH$5*100),"")</f>
        <v/>
      </c>
      <c r="AJ24" s="19"/>
      <c r="AK24" s="4" t="str">
        <f t="shared" ref="AK24" si="142">IF(AND((AJ24&gt;0),(AJ$5&gt;0)),(AJ24/AJ$5*100),"")</f>
        <v/>
      </c>
      <c r="AL24" s="19"/>
      <c r="AM24" s="4" t="str">
        <f t="shared" ref="AM24" si="143">IF(AND((AL24&gt;0),(AL$5&gt;0)),(AL24/AL$5*100),"")</f>
        <v/>
      </c>
      <c r="AN24" s="19"/>
      <c r="AO24" s="4" t="str">
        <f t="shared" ref="AO24" si="144">IF(AND((AN24&gt;0),(AN$5&gt;0)),(AN24/AN$5*100),"")</f>
        <v/>
      </c>
      <c r="AP24" s="19"/>
      <c r="AQ24" s="4" t="str">
        <f t="shared" ref="AQ24" si="145">IF(AND((AP24&gt;0),(AP$5&gt;0)),(AP24/AP$5*100),"")</f>
        <v/>
      </c>
      <c r="AR24" s="19"/>
      <c r="AS24" s="4" t="str">
        <f t="shared" ref="AS24" si="146">IF(AND((AR24&gt;0),(AR$5&gt;0)),(AR24/AR$5*100),"")</f>
        <v/>
      </c>
      <c r="AT24" s="19"/>
      <c r="AU24" s="4" t="str">
        <f t="shared" ref="AU24" si="147">IF(AND((AT24&gt;0),(AT$5&gt;0)),(AT24/AT$5*100),"")</f>
        <v/>
      </c>
      <c r="AV24" s="19"/>
      <c r="AW24" s="4" t="str">
        <f t="shared" ref="AW24" si="148">IF(AND((AV24&gt;0),(AV$5&gt;0)),(AV24/AV$5*100),"")</f>
        <v/>
      </c>
      <c r="AX24" s="19"/>
      <c r="AY24" s="4" t="str">
        <f t="shared" ref="AY24" si="149">IF(AND((AX24&gt;0),(AX$5&gt;0)),(AX24/AX$5*100),"")</f>
        <v/>
      </c>
      <c r="AZ24" s="19"/>
      <c r="BA24" s="4" t="str">
        <f t="shared" ref="BA24" si="150">IF(AND((AZ24&gt;0),(AZ$5&gt;0)),(AZ24/AZ$5*100),"")</f>
        <v/>
      </c>
      <c r="BB24" s="19"/>
      <c r="BC24" s="4" t="str">
        <f t="shared" ref="BC24" si="151">IF(AND((BB24&gt;0),(BB$5&gt;0)),(BB24/BB$5*100),"")</f>
        <v/>
      </c>
      <c r="BD24" s="19"/>
      <c r="BE24" s="4" t="str">
        <f t="shared" ref="BE24" si="152">IF(AND((BD24&gt;0),(BD$5&gt;0)),(BD24/BD$5*100),"")</f>
        <v/>
      </c>
      <c r="BF24" s="19"/>
      <c r="BG24" s="4" t="str">
        <f t="shared" ref="BG24" si="153">IF(AND((BF24&gt;0),(BF$5&gt;0)),(BF24/BF$5*100),"")</f>
        <v/>
      </c>
      <c r="BH24" s="19"/>
      <c r="BI24" s="4" t="str">
        <f t="shared" ref="BI24" si="154">IF(AND((BH24&gt;0),(BH$5&gt;0)),(BH24/BH$5*100),"")</f>
        <v/>
      </c>
      <c r="BK24" s="57" t="s">
        <v>29</v>
      </c>
      <c r="BL24" s="30">
        <f t="shared" si="16"/>
        <v>8</v>
      </c>
      <c r="BM24" s="31">
        <f t="shared" si="17"/>
        <v>17</v>
      </c>
      <c r="BN24" s="32" t="str">
        <f t="shared" si="18"/>
        <v>–</v>
      </c>
      <c r="BO24" s="33">
        <f t="shared" si="19"/>
        <v>21.2</v>
      </c>
      <c r="BP24" s="34">
        <f t="shared" si="20"/>
        <v>25.829725829725831</v>
      </c>
      <c r="BQ24" s="35" t="str">
        <f t="shared" si="41"/>
        <v>–</v>
      </c>
      <c r="BR24" s="36">
        <f t="shared" si="21"/>
        <v>33.22091062394604</v>
      </c>
      <c r="BS24" s="37">
        <f t="shared" si="22"/>
        <v>18.637499999999999</v>
      </c>
      <c r="BT24" s="38">
        <f t="shared" si="42"/>
        <v>28.552814710421245</v>
      </c>
      <c r="BU24" s="32">
        <f t="shared" si="23"/>
        <v>1.4070612739221515</v>
      </c>
      <c r="BV24" s="39">
        <f t="shared" si="43"/>
        <v>2.4747527283568158</v>
      </c>
      <c r="BW24" s="32">
        <f t="shared" si="24"/>
        <v>18.899999999999999</v>
      </c>
      <c r="BX24" s="35">
        <f t="shared" si="44"/>
        <v>30.533117932148624</v>
      </c>
    </row>
    <row r="25" spans="1:76" ht="16.5" customHeight="1" x14ac:dyDescent="0.2">
      <c r="A25" s="10" t="s">
        <v>30</v>
      </c>
      <c r="B25" s="19">
        <v>5</v>
      </c>
      <c r="C25" s="4">
        <f>IF(AND((B25&gt;0),(B$5&gt;0)),(B25/B$5*100),"")</f>
        <v>8.0775444264943452</v>
      </c>
      <c r="D25" s="19">
        <v>4</v>
      </c>
      <c r="E25" s="4">
        <f>IF(AND((D25&gt;0),(D$5&gt;0)),(D25/D$5*100),"")</f>
        <v>5.6258790436005635</v>
      </c>
      <c r="F25" s="19">
        <v>6.2</v>
      </c>
      <c r="G25" s="4">
        <f>IF(AND((F25&gt;0),(F$5&gt;0)),(F25/F$5*100),"")</f>
        <v>8.1794195250659634</v>
      </c>
      <c r="H25" s="19">
        <v>4</v>
      </c>
      <c r="I25" s="4">
        <f>IF(AND((H25&gt;0),(H$5&gt;0)),(H25/H$5*100),"")</f>
        <v>6.9324090121317159</v>
      </c>
      <c r="J25" s="19">
        <v>4</v>
      </c>
      <c r="K25" s="4">
        <f>IF(AND((J25&gt;0),(J$5&gt;0)),(J25/J$5*100),"")</f>
        <v>6.7453625632377738</v>
      </c>
      <c r="L25" s="19">
        <v>5</v>
      </c>
      <c r="M25" s="4">
        <f>IF(AND((L25&gt;0),(L$5&gt;0)),(L25/L$5*100),"")</f>
        <v>7.2150072150072155</v>
      </c>
      <c r="N25" s="19">
        <v>3.1</v>
      </c>
      <c r="O25" s="4">
        <f>IF(AND((N25&gt;0),(N$5&gt;0)),(N25/N$5*100),"")</f>
        <v>5.0080775444264942</v>
      </c>
      <c r="P25" s="19">
        <v>4.8</v>
      </c>
      <c r="Q25" s="4">
        <f>IF(AND((P25&gt;0),(P$5&gt;0)),(P25/P$5*100),"")</f>
        <v>7.0901033973412106</v>
      </c>
      <c r="R25" s="19"/>
      <c r="S25" s="4" t="str">
        <f>IF(AND((R25&gt;0),(R$5&gt;0)),(R25/R$5*100),"")</f>
        <v/>
      </c>
      <c r="T25" s="19"/>
      <c r="U25" s="4" t="str">
        <f>IF(AND((T25&gt;0),(T$5&gt;0)),(T25/T$5*100),"")</f>
        <v/>
      </c>
      <c r="V25" s="19"/>
      <c r="W25" s="4" t="str">
        <f>IF(AND((V25&gt;0),(V$5&gt;0)),(V25/V$5*100),"")</f>
        <v/>
      </c>
      <c r="X25" s="19"/>
      <c r="Y25" s="4" t="str">
        <f>IF(AND((X25&gt;0),(X$5&gt;0)),(X25/X$5*100),"")</f>
        <v/>
      </c>
      <c r="Z25" s="19"/>
      <c r="AA25" s="4" t="str">
        <f>IF(AND((Z25&gt;0),(Z$5&gt;0)),(Z25/Z$5*100),"")</f>
        <v/>
      </c>
      <c r="AB25" s="19"/>
      <c r="AC25" s="4" t="str">
        <f>IF(AND((AB25&gt;0),(AB$5&gt;0)),(AB25/AB$5*100),"")</f>
        <v/>
      </c>
      <c r="AD25" s="19"/>
      <c r="AE25" s="4" t="str">
        <f t="shared" ref="AE25" si="155">IF(AND((AD25&gt;0),(AD$5&gt;0)),(AD25/AD$5*100),"")</f>
        <v/>
      </c>
      <c r="AF25" s="19"/>
      <c r="AG25" s="4" t="str">
        <f t="shared" ref="AG25" si="156">IF(AND((AF25&gt;0),(AF$5&gt;0)),(AF25/AF$5*100),"")</f>
        <v/>
      </c>
      <c r="AH25" s="19"/>
      <c r="AI25" s="4" t="str">
        <f t="shared" ref="AI25" si="157">IF(AND((AH25&gt;0),(AH$5&gt;0)),(AH25/AH$5*100),"")</f>
        <v/>
      </c>
      <c r="AJ25" s="19"/>
      <c r="AK25" s="4" t="str">
        <f t="shared" ref="AK25" si="158">IF(AND((AJ25&gt;0),(AJ$5&gt;0)),(AJ25/AJ$5*100),"")</f>
        <v/>
      </c>
      <c r="AL25" s="19"/>
      <c r="AM25" s="4" t="str">
        <f t="shared" ref="AM25" si="159">IF(AND((AL25&gt;0),(AL$5&gt;0)),(AL25/AL$5*100),"")</f>
        <v/>
      </c>
      <c r="AN25" s="19"/>
      <c r="AO25" s="4" t="str">
        <f t="shared" ref="AO25" si="160">IF(AND((AN25&gt;0),(AN$5&gt;0)),(AN25/AN$5*100),"")</f>
        <v/>
      </c>
      <c r="AP25" s="19"/>
      <c r="AQ25" s="4" t="str">
        <f t="shared" ref="AQ25" si="161">IF(AND((AP25&gt;0),(AP$5&gt;0)),(AP25/AP$5*100),"")</f>
        <v/>
      </c>
      <c r="AR25" s="19"/>
      <c r="AS25" s="4" t="str">
        <f t="shared" ref="AS25" si="162">IF(AND((AR25&gt;0),(AR$5&gt;0)),(AR25/AR$5*100),"")</f>
        <v/>
      </c>
      <c r="AT25" s="19"/>
      <c r="AU25" s="4" t="str">
        <f t="shared" ref="AU25" si="163">IF(AND((AT25&gt;0),(AT$5&gt;0)),(AT25/AT$5*100),"")</f>
        <v/>
      </c>
      <c r="AV25" s="19"/>
      <c r="AW25" s="4" t="str">
        <f t="shared" ref="AW25" si="164">IF(AND((AV25&gt;0),(AV$5&gt;0)),(AV25/AV$5*100),"")</f>
        <v/>
      </c>
      <c r="AX25" s="19"/>
      <c r="AY25" s="4" t="str">
        <f t="shared" ref="AY25" si="165">IF(AND((AX25&gt;0),(AX$5&gt;0)),(AX25/AX$5*100),"")</f>
        <v/>
      </c>
      <c r="AZ25" s="19"/>
      <c r="BA25" s="4" t="str">
        <f t="shared" ref="BA25" si="166">IF(AND((AZ25&gt;0),(AZ$5&gt;0)),(AZ25/AZ$5*100),"")</f>
        <v/>
      </c>
      <c r="BB25" s="19"/>
      <c r="BC25" s="4" t="str">
        <f t="shared" ref="BC25" si="167">IF(AND((BB25&gt;0),(BB$5&gt;0)),(BB25/BB$5*100),"")</f>
        <v/>
      </c>
      <c r="BD25" s="19"/>
      <c r="BE25" s="4" t="str">
        <f t="shared" ref="BE25" si="168">IF(AND((BD25&gt;0),(BD$5&gt;0)),(BD25/BD$5*100),"")</f>
        <v/>
      </c>
      <c r="BF25" s="19"/>
      <c r="BG25" s="4" t="str">
        <f t="shared" ref="BG25" si="169">IF(AND((BF25&gt;0),(BF$5&gt;0)),(BF25/BF$5*100),"")</f>
        <v/>
      </c>
      <c r="BH25" s="19"/>
      <c r="BI25" s="4" t="str">
        <f t="shared" ref="BI25" si="170">IF(AND((BH25&gt;0),(BH$5&gt;0)),(BH25/BH$5*100),"")</f>
        <v/>
      </c>
      <c r="BK25" s="57" t="s">
        <v>30</v>
      </c>
      <c r="BL25" s="30">
        <f t="shared" si="16"/>
        <v>8</v>
      </c>
      <c r="BM25" s="31">
        <f t="shared" si="17"/>
        <v>3.1</v>
      </c>
      <c r="BN25" s="32" t="str">
        <f t="shared" si="18"/>
        <v>–</v>
      </c>
      <c r="BO25" s="33">
        <f t="shared" si="19"/>
        <v>6.2</v>
      </c>
      <c r="BP25" s="34">
        <f t="shared" si="20"/>
        <v>5.0080775444264942</v>
      </c>
      <c r="BQ25" s="35" t="str">
        <f t="shared" si="41"/>
        <v>–</v>
      </c>
      <c r="BR25" s="36">
        <f t="shared" si="21"/>
        <v>8.1794195250659634</v>
      </c>
      <c r="BS25" s="37">
        <f t="shared" si="22"/>
        <v>4.5125000000000002</v>
      </c>
      <c r="BT25" s="38">
        <f t="shared" si="42"/>
        <v>6.8592253409131603</v>
      </c>
      <c r="BU25" s="32">
        <f t="shared" si="23"/>
        <v>0.94026971814322657</v>
      </c>
      <c r="BV25" s="39">
        <f t="shared" si="43"/>
        <v>1.093703494191139</v>
      </c>
      <c r="BW25" s="32">
        <f t="shared" si="24"/>
        <v>5</v>
      </c>
      <c r="BX25" s="35">
        <f t="shared" si="44"/>
        <v>8.0775444264943452</v>
      </c>
    </row>
    <row r="26" spans="1:76" ht="16.5" customHeight="1" x14ac:dyDescent="0.2">
      <c r="A26" s="10" t="s">
        <v>107</v>
      </c>
      <c r="B26" s="68">
        <f>IF(AND((B25&gt;0),(B24&gt;0)),(B25/B24),"")</f>
        <v>0.26455026455026459</v>
      </c>
      <c r="C26" s="4" t="s">
        <v>3</v>
      </c>
      <c r="D26" s="68">
        <f>IF(AND((D25&gt;0),(D24&gt;0)),(D25/D24),"")</f>
        <v>0.21739130434782611</v>
      </c>
      <c r="E26" s="4" t="s">
        <v>3</v>
      </c>
      <c r="F26" s="68">
        <f>IF(AND((F25&gt;0),(F24&gt;0)),(F25/F24),"")</f>
        <v>0.29245283018867924</v>
      </c>
      <c r="G26" s="4" t="s">
        <v>3</v>
      </c>
      <c r="H26" s="68">
        <f>IF(AND((H25&gt;0),(H24&gt;0)),(H25/H24),"")</f>
        <v>0.23529411764705882</v>
      </c>
      <c r="I26" s="4" t="s">
        <v>3</v>
      </c>
      <c r="J26" s="68">
        <f>IF(AND((J25&gt;0),(J24&gt;0)),(J25/J24),"")</f>
        <v>0.20304568527918782</v>
      </c>
      <c r="K26" s="4" t="s">
        <v>3</v>
      </c>
      <c r="L26" s="68">
        <f>IF(AND((L25&gt;0),(L24&gt;0)),(L25/L24),"")</f>
        <v>0.27932960893854752</v>
      </c>
      <c r="M26" s="4" t="s">
        <v>3</v>
      </c>
      <c r="N26" s="68">
        <f>IF(AND((N25&gt;0),(N24&gt;0)),(N25/N24),"")</f>
        <v>0.18235294117647061</v>
      </c>
      <c r="O26" s="4" t="s">
        <v>3</v>
      </c>
      <c r="P26" s="68">
        <f>IF(AND((P25&gt;0),(P24&gt;0)),(P25/P24),"")</f>
        <v>0.25263157894736843</v>
      </c>
      <c r="Q26" s="4" t="s">
        <v>3</v>
      </c>
      <c r="R26" s="68" t="str">
        <f>IF(AND((R25&gt;0),(R24&gt;0)),(R25/R24),"")</f>
        <v/>
      </c>
      <c r="S26" s="4" t="s">
        <v>3</v>
      </c>
      <c r="T26" s="68" t="str">
        <f>IF(AND((T25&gt;0),(T24&gt;0)),(T25/T24),"")</f>
        <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71">IF(AND((AD25&gt;0),(AD24&gt;0)),(AD25/AD24),"")</f>
        <v/>
      </c>
      <c r="AE26" s="4" t="s">
        <v>3</v>
      </c>
      <c r="AF26" s="68" t="str">
        <f t="shared" ref="AF26" si="172">IF(AND((AF25&gt;0),(AF24&gt;0)),(AF25/AF24),"")</f>
        <v/>
      </c>
      <c r="AG26" s="4" t="s">
        <v>3</v>
      </c>
      <c r="AH26" s="68" t="str">
        <f t="shared" ref="AH26" si="173">IF(AND((AH25&gt;0),(AH24&gt;0)),(AH25/AH24),"")</f>
        <v/>
      </c>
      <c r="AI26" s="4" t="s">
        <v>3</v>
      </c>
      <c r="AJ26" s="68" t="str">
        <f t="shared" ref="AJ26" si="174">IF(AND((AJ25&gt;0),(AJ24&gt;0)),(AJ25/AJ24),"")</f>
        <v/>
      </c>
      <c r="AK26" s="4" t="s">
        <v>3</v>
      </c>
      <c r="AL26" s="68" t="str">
        <f t="shared" ref="AL26" si="175">IF(AND((AL25&gt;0),(AL24&gt;0)),(AL25/AL24),"")</f>
        <v/>
      </c>
      <c r="AM26" s="4" t="s">
        <v>3</v>
      </c>
      <c r="AN26" s="68" t="str">
        <f t="shared" ref="AN26" si="176">IF(AND((AN25&gt;0),(AN24&gt;0)),(AN25/AN24),"")</f>
        <v/>
      </c>
      <c r="AO26" s="4" t="s">
        <v>3</v>
      </c>
      <c r="AP26" s="68" t="str">
        <f t="shared" ref="AP26" si="177">IF(AND((AP25&gt;0),(AP24&gt;0)),(AP25/AP24),"")</f>
        <v/>
      </c>
      <c r="AQ26" s="4" t="s">
        <v>3</v>
      </c>
      <c r="AR26" s="68" t="str">
        <f t="shared" ref="AR26" si="178">IF(AND((AR25&gt;0),(AR24&gt;0)),(AR25/AR24),"")</f>
        <v/>
      </c>
      <c r="AS26" s="4" t="s">
        <v>3</v>
      </c>
      <c r="AT26" s="68" t="str">
        <f t="shared" ref="AT26" si="179">IF(AND((AT25&gt;0),(AT24&gt;0)),(AT25/AT24),"")</f>
        <v/>
      </c>
      <c r="AU26" s="4" t="s">
        <v>3</v>
      </c>
      <c r="AV26" s="68" t="str">
        <f t="shared" ref="AV26" si="180">IF(AND((AV25&gt;0),(AV24&gt;0)),(AV25/AV24),"")</f>
        <v/>
      </c>
      <c r="AW26" s="4" t="s">
        <v>3</v>
      </c>
      <c r="AX26" s="68" t="str">
        <f t="shared" ref="AX26" si="181">IF(AND((AX25&gt;0),(AX24&gt;0)),(AX25/AX24),"")</f>
        <v/>
      </c>
      <c r="AY26" s="4" t="s">
        <v>3</v>
      </c>
      <c r="AZ26" s="68" t="str">
        <f t="shared" ref="AZ26" si="182">IF(AND((AZ25&gt;0),(AZ24&gt;0)),(AZ25/AZ24),"")</f>
        <v/>
      </c>
      <c r="BA26" s="4" t="s">
        <v>3</v>
      </c>
      <c r="BB26" s="68" t="str">
        <f t="shared" ref="BB26" si="183">IF(AND((BB25&gt;0),(BB24&gt;0)),(BB25/BB24),"")</f>
        <v/>
      </c>
      <c r="BC26" s="4" t="s">
        <v>3</v>
      </c>
      <c r="BD26" s="68" t="str">
        <f t="shared" ref="BD26" si="184">IF(AND((BD25&gt;0),(BD24&gt;0)),(BD25/BD24),"")</f>
        <v/>
      </c>
      <c r="BE26" s="4" t="s">
        <v>3</v>
      </c>
      <c r="BF26" s="68" t="str">
        <f t="shared" ref="BF26" si="185">IF(AND((BF25&gt;0),(BF24&gt;0)),(BF25/BF24),"")</f>
        <v/>
      </c>
      <c r="BG26" s="4" t="s">
        <v>3</v>
      </c>
      <c r="BH26" s="68" t="str">
        <f t="shared" ref="BH26" si="186">IF(AND((BH25&gt;0),(BH24&gt;0)),(BH25/BH24),"")</f>
        <v/>
      </c>
      <c r="BI26" s="4" t="s">
        <v>3</v>
      </c>
      <c r="BK26" s="57" t="s">
        <v>31</v>
      </c>
      <c r="BL26" s="30">
        <f t="shared" si="16"/>
        <v>8</v>
      </c>
      <c r="BM26" s="40">
        <f t="shared" si="17"/>
        <v>0.18235294117647061</v>
      </c>
      <c r="BN26" s="22" t="str">
        <f t="shared" si="18"/>
        <v>–</v>
      </c>
      <c r="BO26" s="41">
        <f t="shared" si="19"/>
        <v>0.29245283018867924</v>
      </c>
      <c r="BP26" s="24" t="str">
        <f t="shared" si="20"/>
        <v/>
      </c>
      <c r="BQ26" s="6" t="s">
        <v>3</v>
      </c>
      <c r="BR26" s="26" t="str">
        <f t="shared" si="21"/>
        <v/>
      </c>
      <c r="BS26" s="42">
        <f t="shared" si="22"/>
        <v>0.2408810413844254</v>
      </c>
      <c r="BT26" s="28" t="s">
        <v>3</v>
      </c>
      <c r="BU26" s="43">
        <f t="shared" si="23"/>
        <v>3.8315015993705029E-2</v>
      </c>
      <c r="BV26" s="29" t="s">
        <v>3</v>
      </c>
      <c r="BW26" s="22">
        <f t="shared" si="24"/>
        <v>0.26455026455026459</v>
      </c>
      <c r="BX26" s="25" t="s">
        <v>3</v>
      </c>
    </row>
    <row r="27" spans="1:76" ht="16.5" customHeight="1" x14ac:dyDescent="0.2">
      <c r="A27" s="15" t="s">
        <v>104</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c r="BW27" s="22"/>
      <c r="BX27" s="25"/>
    </row>
    <row r="28" spans="1:76" ht="16.5" customHeight="1" x14ac:dyDescent="0.2">
      <c r="A28" s="10" t="s">
        <v>29</v>
      </c>
      <c r="B28" s="19"/>
      <c r="C28" s="4" t="str">
        <f>IF(AND((B28&gt;0),(B$5&gt;0)),(B28/B$5*100),"")</f>
        <v/>
      </c>
      <c r="D28" s="19"/>
      <c r="E28" s="4" t="str">
        <f>IF(AND((D28&gt;0),(D$5&gt;0)),(D28/D$5*100),"")</f>
        <v/>
      </c>
      <c r="F28" s="19">
        <v>20.3</v>
      </c>
      <c r="G28" s="4">
        <f>IF(AND((F28&gt;0),(F$5&gt;0)),(F28/F$5*100),"")</f>
        <v>26.781002638522427</v>
      </c>
      <c r="H28" s="19">
        <v>17.3</v>
      </c>
      <c r="I28" s="4">
        <f>IF(AND((H28&gt;0),(H$5&gt;0)),(H28/H$5*100),"")</f>
        <v>29.982668977469672</v>
      </c>
      <c r="J28" s="19">
        <v>17.2</v>
      </c>
      <c r="K28" s="4">
        <f>IF(AND((J28&gt;0),(J$5&gt;0)),(J28/J$5*100),"")</f>
        <v>29.005059021922431</v>
      </c>
      <c r="L28" s="19">
        <v>18.5</v>
      </c>
      <c r="M28" s="4">
        <f>IF(AND((L28&gt;0),(L$5&gt;0)),(L28/L$5*100),"")</f>
        <v>26.695526695526695</v>
      </c>
      <c r="N28" s="19">
        <v>16.8</v>
      </c>
      <c r="O28" s="4">
        <f>IF(AND((N28&gt;0),(N$5&gt;0)),(N28/N$5*100),"")</f>
        <v>27.140549273021001</v>
      </c>
      <c r="P28" s="19">
        <v>17.399999999999999</v>
      </c>
      <c r="Q28" s="4">
        <f>IF(AND((P28&gt;0),(P$5&gt;0)),(P28/P$5*100),"")</f>
        <v>25.701624815361889</v>
      </c>
      <c r="R28" s="19">
        <v>19.600000000000001</v>
      </c>
      <c r="S28" s="4">
        <f>IF(AND((R28&gt;0),(R$5&gt;0)),(R28/R$5*100),"")</f>
        <v>27.960057061340947</v>
      </c>
      <c r="T28" s="19"/>
      <c r="U28" s="4" t="str">
        <f>IF(AND((T28&gt;0),(T$5&gt;0)),(T28/T$5*100),"")</f>
        <v/>
      </c>
      <c r="V28" s="19"/>
      <c r="W28" s="4" t="str">
        <f>IF(AND((V28&gt;0),(V$5&gt;0)),(V28/V$5*100),"")</f>
        <v/>
      </c>
      <c r="X28" s="19"/>
      <c r="Y28" s="4" t="str">
        <f>IF(AND((X28&gt;0),(X$5&gt;0)),(X28/X$5*100),"")</f>
        <v/>
      </c>
      <c r="Z28" s="19"/>
      <c r="AA28" s="4" t="str">
        <f>IF(AND((Z28&gt;0),(Z$5&gt;0)),(Z28/Z$5*100),"")</f>
        <v/>
      </c>
      <c r="AB28" s="19"/>
      <c r="AC28" s="4" t="str">
        <f>IF(AND((AB28&gt;0),(AB$5&gt;0)),(AB28/AB$5*100),"")</f>
        <v/>
      </c>
      <c r="AD28" s="19"/>
      <c r="AE28" s="4" t="str">
        <f t="shared" ref="AE28" si="187">IF(AND((AD28&gt;0),(AD$5&gt;0)),(AD28/AD$5*100),"")</f>
        <v/>
      </c>
      <c r="AF28" s="19"/>
      <c r="AG28" s="4" t="str">
        <f t="shared" ref="AG28" si="188">IF(AND((AF28&gt;0),(AF$5&gt;0)),(AF28/AF$5*100),"")</f>
        <v/>
      </c>
      <c r="AH28" s="19"/>
      <c r="AI28" s="4" t="str">
        <f t="shared" ref="AI28" si="189">IF(AND((AH28&gt;0),(AH$5&gt;0)),(AH28/AH$5*100),"")</f>
        <v/>
      </c>
      <c r="AJ28" s="19"/>
      <c r="AK28" s="4" t="str">
        <f t="shared" ref="AK28" si="190">IF(AND((AJ28&gt;0),(AJ$5&gt;0)),(AJ28/AJ$5*100),"")</f>
        <v/>
      </c>
      <c r="AL28" s="19"/>
      <c r="AM28" s="4" t="str">
        <f t="shared" ref="AM28" si="191">IF(AND((AL28&gt;0),(AL$5&gt;0)),(AL28/AL$5*100),"")</f>
        <v/>
      </c>
      <c r="AN28" s="19"/>
      <c r="AO28" s="4" t="str">
        <f t="shared" ref="AO28" si="192">IF(AND((AN28&gt;0),(AN$5&gt;0)),(AN28/AN$5*100),"")</f>
        <v/>
      </c>
      <c r="AP28" s="19"/>
      <c r="AQ28" s="4" t="str">
        <f t="shared" ref="AQ28" si="193">IF(AND((AP28&gt;0),(AP$5&gt;0)),(AP28/AP$5*100),"")</f>
        <v/>
      </c>
      <c r="AR28" s="19"/>
      <c r="AS28" s="4" t="str">
        <f t="shared" ref="AS28" si="194">IF(AND((AR28&gt;0),(AR$5&gt;0)),(AR28/AR$5*100),"")</f>
        <v/>
      </c>
      <c r="AT28" s="19"/>
      <c r="AU28" s="4" t="str">
        <f t="shared" ref="AU28" si="195">IF(AND((AT28&gt;0),(AT$5&gt;0)),(AT28/AT$5*100),"")</f>
        <v/>
      </c>
      <c r="AV28" s="19"/>
      <c r="AW28" s="4" t="str">
        <f t="shared" ref="AW28" si="196">IF(AND((AV28&gt;0),(AV$5&gt;0)),(AV28/AV$5*100),"")</f>
        <v/>
      </c>
      <c r="AX28" s="19"/>
      <c r="AY28" s="4" t="str">
        <f t="shared" ref="AY28" si="197">IF(AND((AX28&gt;0),(AX$5&gt;0)),(AX28/AX$5*100),"")</f>
        <v/>
      </c>
      <c r="AZ28" s="19"/>
      <c r="BA28" s="4" t="str">
        <f t="shared" ref="BA28" si="198">IF(AND((AZ28&gt;0),(AZ$5&gt;0)),(AZ28/AZ$5*100),"")</f>
        <v/>
      </c>
      <c r="BB28" s="19"/>
      <c r="BC28" s="4" t="str">
        <f t="shared" ref="BC28" si="199">IF(AND((BB28&gt;0),(BB$5&gt;0)),(BB28/BB$5*100),"")</f>
        <v/>
      </c>
      <c r="BD28" s="19"/>
      <c r="BE28" s="4" t="str">
        <f t="shared" ref="BE28" si="200">IF(AND((BD28&gt;0),(BD$5&gt;0)),(BD28/BD$5*100),"")</f>
        <v/>
      </c>
      <c r="BF28" s="19"/>
      <c r="BG28" s="4" t="str">
        <f t="shared" ref="BG28" si="201">IF(AND((BF28&gt;0),(BF$5&gt;0)),(BF28/BF$5*100),"")</f>
        <v/>
      </c>
      <c r="BH28" s="19"/>
      <c r="BI28" s="4" t="str">
        <f t="shared" ref="BI28" si="202">IF(AND((BH28&gt;0),(BH$5&gt;0)),(BH28/BH$5*100),"")</f>
        <v/>
      </c>
      <c r="BK28" s="57" t="s">
        <v>29</v>
      </c>
      <c r="BL28" s="30">
        <f t="shared" si="16"/>
        <v>7</v>
      </c>
      <c r="BM28" s="31">
        <f t="shared" si="17"/>
        <v>16.8</v>
      </c>
      <c r="BN28" s="32" t="str">
        <f t="shared" si="18"/>
        <v>–</v>
      </c>
      <c r="BO28" s="33">
        <f t="shared" si="19"/>
        <v>20.3</v>
      </c>
      <c r="BP28" s="34">
        <f t="shared" si="20"/>
        <v>25.701624815361889</v>
      </c>
      <c r="BQ28" s="35" t="str">
        <f t="shared" si="41"/>
        <v>–</v>
      </c>
      <c r="BR28" s="36">
        <f t="shared" si="21"/>
        <v>29.982668977469672</v>
      </c>
      <c r="BS28" s="37">
        <f t="shared" si="22"/>
        <v>18.157142857142855</v>
      </c>
      <c r="BT28" s="38">
        <f t="shared" si="42"/>
        <v>27.609498354737866</v>
      </c>
      <c r="BU28" s="32">
        <f t="shared" si="23"/>
        <v>1.345185418269099</v>
      </c>
      <c r="BV28" s="39">
        <f t="shared" si="43"/>
        <v>1.4767116518517185</v>
      </c>
      <c r="BW28" s="32" t="str">
        <f t="shared" si="24"/>
        <v>?</v>
      </c>
      <c r="BX28" s="35" t="str">
        <f t="shared" si="44"/>
        <v>?</v>
      </c>
    </row>
    <row r="29" spans="1:76" ht="16.5" customHeight="1" x14ac:dyDescent="0.2">
      <c r="A29" s="10" t="s">
        <v>30</v>
      </c>
      <c r="B29" s="19"/>
      <c r="C29" s="4" t="str">
        <f>IF(AND((B29&gt;0),(B$5&gt;0)),(B29/B$5*100),"")</f>
        <v/>
      </c>
      <c r="D29" s="19"/>
      <c r="E29" s="4" t="str">
        <f>IF(AND((D29&gt;0),(D$5&gt;0)),(D29/D$5*100),"")</f>
        <v/>
      </c>
      <c r="F29" s="19">
        <v>4.3</v>
      </c>
      <c r="G29" s="4">
        <f>IF(AND((F29&gt;0),(F$5&gt;0)),(F29/F$5*100),"")</f>
        <v>5.6728232189973617</v>
      </c>
      <c r="H29" s="19">
        <v>3.9</v>
      </c>
      <c r="I29" s="4">
        <f>IF(AND((H29&gt;0),(H$5&gt;0)),(H29/H$5*100),"")</f>
        <v>6.7590987868284227</v>
      </c>
      <c r="J29" s="19">
        <v>4</v>
      </c>
      <c r="K29" s="4">
        <f>IF(AND((J29&gt;0),(J$5&gt;0)),(J29/J$5*100),"")</f>
        <v>6.7453625632377738</v>
      </c>
      <c r="L29" s="19">
        <v>4.8</v>
      </c>
      <c r="M29" s="4">
        <f>IF(AND((L29&gt;0),(L$5&gt;0)),(L29/L$5*100),"")</f>
        <v>6.9264069264069263</v>
      </c>
      <c r="N29" s="19">
        <v>4.3</v>
      </c>
      <c r="O29" s="4">
        <f>IF(AND((N29&gt;0),(N$5&gt;0)),(N29/N$5*100),"")</f>
        <v>6.9466882067851374</v>
      </c>
      <c r="P29" s="19">
        <v>5.0999999999999996</v>
      </c>
      <c r="Q29" s="4">
        <f>IF(AND((P29&gt;0),(P$5&gt;0)),(P29/P$5*100),"")</f>
        <v>7.5332348596750363</v>
      </c>
      <c r="R29" s="19">
        <v>4.9000000000000004</v>
      </c>
      <c r="S29" s="4">
        <f>IF(AND((R29&gt;0),(R$5&gt;0)),(R29/R$5*100),"")</f>
        <v>6.9900142653352368</v>
      </c>
      <c r="T29" s="19"/>
      <c r="U29" s="4" t="str">
        <f>IF(AND((T29&gt;0),(T$5&gt;0)),(T29/T$5*100),"")</f>
        <v/>
      </c>
      <c r="V29" s="19"/>
      <c r="W29" s="4" t="str">
        <f>IF(AND((V29&gt;0),(V$5&gt;0)),(V29/V$5*100),"")</f>
        <v/>
      </c>
      <c r="X29" s="19"/>
      <c r="Y29" s="4" t="str">
        <f>IF(AND((X29&gt;0),(X$5&gt;0)),(X29/X$5*100),"")</f>
        <v/>
      </c>
      <c r="Z29" s="19"/>
      <c r="AA29" s="4" t="str">
        <f>IF(AND((Z29&gt;0),(Z$5&gt;0)),(Z29/Z$5*100),"")</f>
        <v/>
      </c>
      <c r="AB29" s="19"/>
      <c r="AC29" s="4" t="str">
        <f>IF(AND((AB29&gt;0),(AB$5&gt;0)),(AB29/AB$5*100),"")</f>
        <v/>
      </c>
      <c r="AD29" s="19"/>
      <c r="AE29" s="4" t="str">
        <f t="shared" ref="AE29" si="203">IF(AND((AD29&gt;0),(AD$5&gt;0)),(AD29/AD$5*100),"")</f>
        <v/>
      </c>
      <c r="AF29" s="19"/>
      <c r="AG29" s="4" t="str">
        <f t="shared" ref="AG29" si="204">IF(AND((AF29&gt;0),(AF$5&gt;0)),(AF29/AF$5*100),"")</f>
        <v/>
      </c>
      <c r="AH29" s="19"/>
      <c r="AI29" s="4" t="str">
        <f t="shared" ref="AI29" si="205">IF(AND((AH29&gt;0),(AH$5&gt;0)),(AH29/AH$5*100),"")</f>
        <v/>
      </c>
      <c r="AJ29" s="19"/>
      <c r="AK29" s="4" t="str">
        <f t="shared" ref="AK29" si="206">IF(AND((AJ29&gt;0),(AJ$5&gt;0)),(AJ29/AJ$5*100),"")</f>
        <v/>
      </c>
      <c r="AL29" s="19"/>
      <c r="AM29" s="4" t="str">
        <f t="shared" ref="AM29" si="207">IF(AND((AL29&gt;0),(AL$5&gt;0)),(AL29/AL$5*100),"")</f>
        <v/>
      </c>
      <c r="AN29" s="19"/>
      <c r="AO29" s="4" t="str">
        <f t="shared" ref="AO29" si="208">IF(AND((AN29&gt;0),(AN$5&gt;0)),(AN29/AN$5*100),"")</f>
        <v/>
      </c>
      <c r="AP29" s="19"/>
      <c r="AQ29" s="4" t="str">
        <f t="shared" ref="AQ29" si="209">IF(AND((AP29&gt;0),(AP$5&gt;0)),(AP29/AP$5*100),"")</f>
        <v/>
      </c>
      <c r="AR29" s="19"/>
      <c r="AS29" s="4" t="str">
        <f t="shared" ref="AS29" si="210">IF(AND((AR29&gt;0),(AR$5&gt;0)),(AR29/AR$5*100),"")</f>
        <v/>
      </c>
      <c r="AT29" s="19"/>
      <c r="AU29" s="4" t="str">
        <f t="shared" ref="AU29" si="211">IF(AND((AT29&gt;0),(AT$5&gt;0)),(AT29/AT$5*100),"")</f>
        <v/>
      </c>
      <c r="AV29" s="19"/>
      <c r="AW29" s="4" t="str">
        <f t="shared" ref="AW29" si="212">IF(AND((AV29&gt;0),(AV$5&gt;0)),(AV29/AV$5*100),"")</f>
        <v/>
      </c>
      <c r="AX29" s="19"/>
      <c r="AY29" s="4" t="str">
        <f t="shared" ref="AY29" si="213">IF(AND((AX29&gt;0),(AX$5&gt;0)),(AX29/AX$5*100),"")</f>
        <v/>
      </c>
      <c r="AZ29" s="19"/>
      <c r="BA29" s="4" t="str">
        <f t="shared" ref="BA29" si="214">IF(AND((AZ29&gt;0),(AZ$5&gt;0)),(AZ29/AZ$5*100),"")</f>
        <v/>
      </c>
      <c r="BB29" s="19"/>
      <c r="BC29" s="4" t="str">
        <f t="shared" ref="BC29" si="215">IF(AND((BB29&gt;0),(BB$5&gt;0)),(BB29/BB$5*100),"")</f>
        <v/>
      </c>
      <c r="BD29" s="19"/>
      <c r="BE29" s="4" t="str">
        <f t="shared" ref="BE29" si="216">IF(AND((BD29&gt;0),(BD$5&gt;0)),(BD29/BD$5*100),"")</f>
        <v/>
      </c>
      <c r="BF29" s="19"/>
      <c r="BG29" s="4" t="str">
        <f t="shared" ref="BG29" si="217">IF(AND((BF29&gt;0),(BF$5&gt;0)),(BF29/BF$5*100),"")</f>
        <v/>
      </c>
      <c r="BH29" s="19"/>
      <c r="BI29" s="4" t="str">
        <f t="shared" ref="BI29" si="218">IF(AND((BH29&gt;0),(BH$5&gt;0)),(BH29/BH$5*100),"")</f>
        <v/>
      </c>
      <c r="BK29" s="57" t="s">
        <v>30</v>
      </c>
      <c r="BL29" s="30">
        <f t="shared" si="16"/>
        <v>7</v>
      </c>
      <c r="BM29" s="31">
        <f t="shared" si="17"/>
        <v>3.9</v>
      </c>
      <c r="BN29" s="32" t="str">
        <f t="shared" si="18"/>
        <v>–</v>
      </c>
      <c r="BO29" s="33">
        <f t="shared" si="19"/>
        <v>5.0999999999999996</v>
      </c>
      <c r="BP29" s="34">
        <f t="shared" si="20"/>
        <v>5.6728232189973617</v>
      </c>
      <c r="BQ29" s="35" t="str">
        <f t="shared" si="41"/>
        <v>–</v>
      </c>
      <c r="BR29" s="36">
        <f t="shared" si="21"/>
        <v>7.5332348596750363</v>
      </c>
      <c r="BS29" s="37">
        <f t="shared" si="22"/>
        <v>4.4714285714285706</v>
      </c>
      <c r="BT29" s="38">
        <f t="shared" si="42"/>
        <v>6.796232689609413</v>
      </c>
      <c r="BU29" s="32">
        <f t="shared" si="23"/>
        <v>0.46445052020025307</v>
      </c>
      <c r="BV29" s="39">
        <f t="shared" si="43"/>
        <v>0.56070212345777004</v>
      </c>
      <c r="BW29" s="32" t="str">
        <f t="shared" si="24"/>
        <v>?</v>
      </c>
      <c r="BX29" s="35" t="str">
        <f t="shared" si="44"/>
        <v>?</v>
      </c>
    </row>
    <row r="30" spans="1:76" ht="16.5" customHeight="1" x14ac:dyDescent="0.2">
      <c r="A30" s="10" t="s">
        <v>107</v>
      </c>
      <c r="B30" s="68" t="str">
        <f>IF(AND((B29&gt;0),(B28&gt;0)),(B29/B28),"")</f>
        <v/>
      </c>
      <c r="C30" s="4" t="s">
        <v>3</v>
      </c>
      <c r="D30" s="68" t="str">
        <f>IF(AND((D29&gt;0),(D28&gt;0)),(D29/D28),"")</f>
        <v/>
      </c>
      <c r="E30" s="4" t="s">
        <v>3</v>
      </c>
      <c r="F30" s="68">
        <f>IF(AND((F29&gt;0),(F28&gt;0)),(F29/F28),"")</f>
        <v>0.21182266009852216</v>
      </c>
      <c r="G30" s="4" t="s">
        <v>3</v>
      </c>
      <c r="H30" s="68">
        <f>IF(AND((H29&gt;0),(H28&gt;0)),(H29/H28),"")</f>
        <v>0.22543352601156069</v>
      </c>
      <c r="I30" s="4" t="s">
        <v>3</v>
      </c>
      <c r="J30" s="68">
        <f>IF(AND((J29&gt;0),(J28&gt;0)),(J29/J28),"")</f>
        <v>0.23255813953488372</v>
      </c>
      <c r="K30" s="4" t="s">
        <v>3</v>
      </c>
      <c r="L30" s="68">
        <f>IF(AND((L29&gt;0),(L28&gt;0)),(L29/L28),"")</f>
        <v>0.25945945945945947</v>
      </c>
      <c r="M30" s="4" t="s">
        <v>3</v>
      </c>
      <c r="N30" s="68">
        <f>IF(AND((N29&gt;0),(N28&gt;0)),(N29/N28),"")</f>
        <v>0.25595238095238093</v>
      </c>
      <c r="O30" s="4" t="s">
        <v>3</v>
      </c>
      <c r="P30" s="68">
        <f>IF(AND((P29&gt;0),(P28&gt;0)),(P29/P28),"")</f>
        <v>0.2931034482758621</v>
      </c>
      <c r="Q30" s="4" t="s">
        <v>3</v>
      </c>
      <c r="R30" s="68">
        <f>IF(AND((R29&gt;0),(R28&gt;0)),(R29/R28),"")</f>
        <v>0.25</v>
      </c>
      <c r="S30" s="4" t="s">
        <v>3</v>
      </c>
      <c r="T30" s="68" t="str">
        <f>IF(AND((T29&gt;0),(T28&gt;0)),(T29/T28),"")</f>
        <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219">IF(AND((AD29&gt;0),(AD28&gt;0)),(AD29/AD28),"")</f>
        <v/>
      </c>
      <c r="AE30" s="4" t="s">
        <v>3</v>
      </c>
      <c r="AF30" s="68" t="str">
        <f t="shared" ref="AF30" si="220">IF(AND((AF29&gt;0),(AF28&gt;0)),(AF29/AF28),"")</f>
        <v/>
      </c>
      <c r="AG30" s="4" t="s">
        <v>3</v>
      </c>
      <c r="AH30" s="68" t="str">
        <f t="shared" ref="AH30" si="221">IF(AND((AH29&gt;0),(AH28&gt;0)),(AH29/AH28),"")</f>
        <v/>
      </c>
      <c r="AI30" s="4" t="s">
        <v>3</v>
      </c>
      <c r="AJ30" s="68" t="str">
        <f t="shared" ref="AJ30" si="222">IF(AND((AJ29&gt;0),(AJ28&gt;0)),(AJ29/AJ28),"")</f>
        <v/>
      </c>
      <c r="AK30" s="4" t="s">
        <v>3</v>
      </c>
      <c r="AL30" s="68" t="str">
        <f t="shared" ref="AL30" si="223">IF(AND((AL29&gt;0),(AL28&gt;0)),(AL29/AL28),"")</f>
        <v/>
      </c>
      <c r="AM30" s="4" t="s">
        <v>3</v>
      </c>
      <c r="AN30" s="68" t="str">
        <f t="shared" ref="AN30" si="224">IF(AND((AN29&gt;0),(AN28&gt;0)),(AN29/AN28),"")</f>
        <v/>
      </c>
      <c r="AO30" s="4" t="s">
        <v>3</v>
      </c>
      <c r="AP30" s="68" t="str">
        <f t="shared" ref="AP30" si="225">IF(AND((AP29&gt;0),(AP28&gt;0)),(AP29/AP28),"")</f>
        <v/>
      </c>
      <c r="AQ30" s="4" t="s">
        <v>3</v>
      </c>
      <c r="AR30" s="68" t="str">
        <f t="shared" ref="AR30" si="226">IF(AND((AR29&gt;0),(AR28&gt;0)),(AR29/AR28),"")</f>
        <v/>
      </c>
      <c r="AS30" s="4" t="s">
        <v>3</v>
      </c>
      <c r="AT30" s="68" t="str">
        <f t="shared" ref="AT30" si="227">IF(AND((AT29&gt;0),(AT28&gt;0)),(AT29/AT28),"")</f>
        <v/>
      </c>
      <c r="AU30" s="4" t="s">
        <v>3</v>
      </c>
      <c r="AV30" s="68" t="str">
        <f t="shared" ref="AV30" si="228">IF(AND((AV29&gt;0),(AV28&gt;0)),(AV29/AV28),"")</f>
        <v/>
      </c>
      <c r="AW30" s="4" t="s">
        <v>3</v>
      </c>
      <c r="AX30" s="68" t="str">
        <f t="shared" ref="AX30" si="229">IF(AND((AX29&gt;0),(AX28&gt;0)),(AX29/AX28),"")</f>
        <v/>
      </c>
      <c r="AY30" s="4" t="s">
        <v>3</v>
      </c>
      <c r="AZ30" s="68" t="str">
        <f t="shared" ref="AZ30" si="230">IF(AND((AZ29&gt;0),(AZ28&gt;0)),(AZ29/AZ28),"")</f>
        <v/>
      </c>
      <c r="BA30" s="4" t="s">
        <v>3</v>
      </c>
      <c r="BB30" s="68" t="str">
        <f t="shared" ref="BB30" si="231">IF(AND((BB29&gt;0),(BB28&gt;0)),(BB29/BB28),"")</f>
        <v/>
      </c>
      <c r="BC30" s="4" t="s">
        <v>3</v>
      </c>
      <c r="BD30" s="68" t="str">
        <f t="shared" ref="BD30" si="232">IF(AND((BD29&gt;0),(BD28&gt;0)),(BD29/BD28),"")</f>
        <v/>
      </c>
      <c r="BE30" s="4" t="s">
        <v>3</v>
      </c>
      <c r="BF30" s="68" t="str">
        <f t="shared" ref="BF30" si="233">IF(AND((BF29&gt;0),(BF28&gt;0)),(BF29/BF28),"")</f>
        <v/>
      </c>
      <c r="BG30" s="4" t="s">
        <v>3</v>
      </c>
      <c r="BH30" s="68" t="str">
        <f t="shared" ref="BH30" si="234">IF(AND((BH29&gt;0),(BH28&gt;0)),(BH29/BH28),"")</f>
        <v/>
      </c>
      <c r="BI30" s="4" t="s">
        <v>3</v>
      </c>
      <c r="BK30" s="57" t="s">
        <v>31</v>
      </c>
      <c r="BL30" s="30">
        <f t="shared" si="16"/>
        <v>7</v>
      </c>
      <c r="BM30" s="40">
        <f t="shared" si="17"/>
        <v>0.21182266009852216</v>
      </c>
      <c r="BN30" s="22" t="str">
        <f t="shared" si="18"/>
        <v>–</v>
      </c>
      <c r="BO30" s="41">
        <f t="shared" si="19"/>
        <v>0.2931034482758621</v>
      </c>
      <c r="BP30" s="24" t="str">
        <f t="shared" si="20"/>
        <v/>
      </c>
      <c r="BQ30" s="6" t="s">
        <v>3</v>
      </c>
      <c r="BR30" s="26" t="str">
        <f t="shared" si="21"/>
        <v/>
      </c>
      <c r="BS30" s="42">
        <f t="shared" si="22"/>
        <v>0.24690423061895275</v>
      </c>
      <c r="BT30" s="28" t="s">
        <v>3</v>
      </c>
      <c r="BU30" s="43">
        <f t="shared" si="23"/>
        <v>2.6711334584701298E-2</v>
      </c>
      <c r="BV30" s="29" t="s">
        <v>3</v>
      </c>
      <c r="BW30" s="22" t="str">
        <f t="shared" si="24"/>
        <v>?</v>
      </c>
      <c r="BX30" s="25" t="s">
        <v>3</v>
      </c>
    </row>
    <row r="31" spans="1:76" ht="16.5" customHeight="1" x14ac:dyDescent="0.2">
      <c r="A31" s="15" t="s">
        <v>105</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c r="BW31" s="22"/>
      <c r="BX31" s="25"/>
    </row>
    <row r="32" spans="1:76" ht="16.5" customHeight="1" x14ac:dyDescent="0.2">
      <c r="A32" s="10" t="s">
        <v>29</v>
      </c>
      <c r="B32" s="19">
        <v>20.9</v>
      </c>
      <c r="C32" s="4">
        <f>IF(AND((B32&gt;0),(B$5&gt;0)),(B32/B$5*100),"")</f>
        <v>33.764135702746358</v>
      </c>
      <c r="D32" s="19">
        <v>18.2</v>
      </c>
      <c r="E32" s="4">
        <f>IF(AND((D32&gt;0),(D$5&gt;0)),(D32/D$5*100),"")</f>
        <v>25.59774964838256</v>
      </c>
      <c r="F32" s="19"/>
      <c r="G32" s="4" t="str">
        <f>IF(AND((F32&gt;0),(F$5&gt;0)),(F32/F$5*100),"")</f>
        <v/>
      </c>
      <c r="H32" s="19">
        <v>17.3</v>
      </c>
      <c r="I32" s="4">
        <f>IF(AND((H32&gt;0),(H$5&gt;0)),(H32/H$5*100),"")</f>
        <v>29.982668977469672</v>
      </c>
      <c r="J32" s="19"/>
      <c r="K32" s="4" t="str">
        <f>IF(AND((J32&gt;0),(J$5&gt;0)),(J32/J$5*100),"")</f>
        <v/>
      </c>
      <c r="L32" s="19">
        <v>19.7</v>
      </c>
      <c r="M32" s="4">
        <f>IF(AND((L32&gt;0),(L$5&gt;0)),(L32/L$5*100),"")</f>
        <v>28.42712842712843</v>
      </c>
      <c r="N32" s="19">
        <v>16.3</v>
      </c>
      <c r="O32" s="4">
        <f>IF(AND((N32&gt;0),(N$5&gt;0)),(N32/N$5*100),"")</f>
        <v>26.332794830371569</v>
      </c>
      <c r="P32" s="19">
        <v>19.8</v>
      </c>
      <c r="Q32" s="4">
        <f>IF(AND((P32&gt;0),(P$5&gt;0)),(P32/P$5*100),"")</f>
        <v>29.246676514032494</v>
      </c>
      <c r="R32" s="19">
        <v>21.8</v>
      </c>
      <c r="S32" s="4">
        <f>IF(AND((R32&gt;0),(R$5&gt;0)),(R32/R$5*100),"")</f>
        <v>31.098430813124111</v>
      </c>
      <c r="T32" s="19"/>
      <c r="U32" s="4" t="str">
        <f>IF(AND((T32&gt;0),(T$5&gt;0)),(T32/T$5*100),"")</f>
        <v/>
      </c>
      <c r="V32" s="19"/>
      <c r="W32" s="4" t="str">
        <f>IF(AND((V32&gt;0),(V$5&gt;0)),(V32/V$5*100),"")</f>
        <v/>
      </c>
      <c r="X32" s="19"/>
      <c r="Y32" s="4" t="str">
        <f>IF(AND((X32&gt;0),(X$5&gt;0)),(X32/X$5*100),"")</f>
        <v/>
      </c>
      <c r="Z32" s="19"/>
      <c r="AA32" s="4" t="str">
        <f>IF(AND((Z32&gt;0),(Z$5&gt;0)),(Z32/Z$5*100),"")</f>
        <v/>
      </c>
      <c r="AB32" s="19"/>
      <c r="AC32" s="4" t="str">
        <f>IF(AND((AB32&gt;0),(AB$5&gt;0)),(AB32/AB$5*100),"")</f>
        <v/>
      </c>
      <c r="AD32" s="19"/>
      <c r="AE32" s="4" t="str">
        <f t="shared" ref="AE32" si="235">IF(AND((AD32&gt;0),(AD$5&gt;0)),(AD32/AD$5*100),"")</f>
        <v/>
      </c>
      <c r="AF32" s="19"/>
      <c r="AG32" s="4" t="str">
        <f t="shared" ref="AG32" si="236">IF(AND((AF32&gt;0),(AF$5&gt;0)),(AF32/AF$5*100),"")</f>
        <v/>
      </c>
      <c r="AH32" s="19"/>
      <c r="AI32" s="4" t="str">
        <f t="shared" ref="AI32" si="237">IF(AND((AH32&gt;0),(AH$5&gt;0)),(AH32/AH$5*100),"")</f>
        <v/>
      </c>
      <c r="AJ32" s="19"/>
      <c r="AK32" s="4" t="str">
        <f t="shared" ref="AK32" si="238">IF(AND((AJ32&gt;0),(AJ$5&gt;0)),(AJ32/AJ$5*100),"")</f>
        <v/>
      </c>
      <c r="AL32" s="19"/>
      <c r="AM32" s="4" t="str">
        <f t="shared" ref="AM32" si="239">IF(AND((AL32&gt;0),(AL$5&gt;0)),(AL32/AL$5*100),"")</f>
        <v/>
      </c>
      <c r="AN32" s="19"/>
      <c r="AO32" s="4" t="str">
        <f t="shared" ref="AO32" si="240">IF(AND((AN32&gt;0),(AN$5&gt;0)),(AN32/AN$5*100),"")</f>
        <v/>
      </c>
      <c r="AP32" s="19"/>
      <c r="AQ32" s="4" t="str">
        <f t="shared" ref="AQ32" si="241">IF(AND((AP32&gt;0),(AP$5&gt;0)),(AP32/AP$5*100),"")</f>
        <v/>
      </c>
      <c r="AR32" s="19"/>
      <c r="AS32" s="4" t="str">
        <f t="shared" ref="AS32" si="242">IF(AND((AR32&gt;0),(AR$5&gt;0)),(AR32/AR$5*100),"")</f>
        <v/>
      </c>
      <c r="AT32" s="19"/>
      <c r="AU32" s="4" t="str">
        <f t="shared" ref="AU32" si="243">IF(AND((AT32&gt;0),(AT$5&gt;0)),(AT32/AT$5*100),"")</f>
        <v/>
      </c>
      <c r="AV32" s="19"/>
      <c r="AW32" s="4" t="str">
        <f t="shared" ref="AW32" si="244">IF(AND((AV32&gt;0),(AV$5&gt;0)),(AV32/AV$5*100),"")</f>
        <v/>
      </c>
      <c r="AX32" s="19"/>
      <c r="AY32" s="4" t="str">
        <f t="shared" ref="AY32" si="245">IF(AND((AX32&gt;0),(AX$5&gt;0)),(AX32/AX$5*100),"")</f>
        <v/>
      </c>
      <c r="AZ32" s="19"/>
      <c r="BA32" s="4" t="str">
        <f t="shared" ref="BA32" si="246">IF(AND((AZ32&gt;0),(AZ$5&gt;0)),(AZ32/AZ$5*100),"")</f>
        <v/>
      </c>
      <c r="BB32" s="19"/>
      <c r="BC32" s="4" t="str">
        <f t="shared" ref="BC32" si="247">IF(AND((BB32&gt;0),(BB$5&gt;0)),(BB32/BB$5*100),"")</f>
        <v/>
      </c>
      <c r="BD32" s="19"/>
      <c r="BE32" s="4" t="str">
        <f t="shared" ref="BE32" si="248">IF(AND((BD32&gt;0),(BD$5&gt;0)),(BD32/BD$5*100),"")</f>
        <v/>
      </c>
      <c r="BF32" s="19"/>
      <c r="BG32" s="4" t="str">
        <f t="shared" ref="BG32" si="249">IF(AND((BF32&gt;0),(BF$5&gt;0)),(BF32/BF$5*100),"")</f>
        <v/>
      </c>
      <c r="BH32" s="19"/>
      <c r="BI32" s="4" t="str">
        <f t="shared" ref="BI32" si="250">IF(AND((BH32&gt;0),(BH$5&gt;0)),(BH32/BH$5*100),"")</f>
        <v/>
      </c>
      <c r="BK32" s="57" t="s">
        <v>29</v>
      </c>
      <c r="BL32" s="30">
        <f t="shared" si="16"/>
        <v>7</v>
      </c>
      <c r="BM32" s="31">
        <f t="shared" si="17"/>
        <v>16.3</v>
      </c>
      <c r="BN32" s="32" t="str">
        <f t="shared" si="18"/>
        <v>–</v>
      </c>
      <c r="BO32" s="33">
        <f t="shared" si="19"/>
        <v>21.8</v>
      </c>
      <c r="BP32" s="34">
        <f t="shared" si="20"/>
        <v>25.59774964838256</v>
      </c>
      <c r="BQ32" s="35" t="str">
        <f t="shared" si="41"/>
        <v>–</v>
      </c>
      <c r="BR32" s="36">
        <f t="shared" si="21"/>
        <v>33.764135702746358</v>
      </c>
      <c r="BS32" s="37">
        <f t="shared" si="22"/>
        <v>19.142857142857142</v>
      </c>
      <c r="BT32" s="38">
        <f t="shared" si="42"/>
        <v>29.207083559036455</v>
      </c>
      <c r="BU32" s="32">
        <f t="shared" si="23"/>
        <v>1.9688043265369148</v>
      </c>
      <c r="BV32" s="39">
        <f t="shared" si="43"/>
        <v>2.7941658266682294</v>
      </c>
      <c r="BW32" s="32">
        <f t="shared" si="24"/>
        <v>20.9</v>
      </c>
      <c r="BX32" s="35">
        <f t="shared" si="44"/>
        <v>33.764135702746358</v>
      </c>
    </row>
    <row r="33" spans="1:76" ht="16.5" customHeight="1" x14ac:dyDescent="0.2">
      <c r="A33" s="10" t="s">
        <v>30</v>
      </c>
      <c r="B33" s="19">
        <v>4.0999999999999996</v>
      </c>
      <c r="C33" s="4">
        <f>IF(AND((B33&gt;0),(B$5&gt;0)),(B33/B$5*100),"")</f>
        <v>6.6235864297253633</v>
      </c>
      <c r="D33" s="19">
        <v>4</v>
      </c>
      <c r="E33" s="4">
        <f>IF(AND((D33&gt;0),(D$5&gt;0)),(D33/D$5*100),"")</f>
        <v>5.6258790436005635</v>
      </c>
      <c r="F33" s="19"/>
      <c r="G33" s="4" t="str">
        <f>IF(AND((F33&gt;0),(F$5&gt;0)),(F33/F$5*100),"")</f>
        <v/>
      </c>
      <c r="H33" s="19">
        <v>4.0999999999999996</v>
      </c>
      <c r="I33" s="4">
        <f>IF(AND((H33&gt;0),(H$5&gt;0)),(H33/H$5*100),"")</f>
        <v>7.1057192374350082</v>
      </c>
      <c r="J33" s="19"/>
      <c r="K33" s="4" t="str">
        <f>IF(AND((J33&gt;0),(J$5&gt;0)),(J33/J$5*100),"")</f>
        <v/>
      </c>
      <c r="L33" s="19">
        <v>4.7</v>
      </c>
      <c r="M33" s="4">
        <f>IF(AND((L33&gt;0),(L$5&gt;0)),(L33/L$5*100),"")</f>
        <v>6.7821067821067826</v>
      </c>
      <c r="N33" s="19">
        <v>4.3</v>
      </c>
      <c r="O33" s="4">
        <f>IF(AND((N33&gt;0),(N$5&gt;0)),(N33/N$5*100),"")</f>
        <v>6.9466882067851374</v>
      </c>
      <c r="P33" s="19">
        <v>3.9</v>
      </c>
      <c r="Q33" s="4">
        <f>IF(AND((P33&gt;0),(P$5&gt;0)),(P33/P$5*100),"")</f>
        <v>5.7607090103397338</v>
      </c>
      <c r="R33" s="19">
        <v>5.6</v>
      </c>
      <c r="S33" s="4">
        <f>IF(AND((R33&gt;0),(R$5&gt;0)),(R33/R$5*100),"")</f>
        <v>7.9885877318116973</v>
      </c>
      <c r="T33" s="19"/>
      <c r="U33" s="4" t="str">
        <f>IF(AND((T33&gt;0),(T$5&gt;0)),(T33/T$5*100),"")</f>
        <v/>
      </c>
      <c r="V33" s="19"/>
      <c r="W33" s="4" t="str">
        <f>IF(AND((V33&gt;0),(V$5&gt;0)),(V33/V$5*100),"")</f>
        <v/>
      </c>
      <c r="X33" s="19"/>
      <c r="Y33" s="4" t="str">
        <f>IF(AND((X33&gt;0),(X$5&gt;0)),(X33/X$5*100),"")</f>
        <v/>
      </c>
      <c r="Z33" s="19"/>
      <c r="AA33" s="4" t="str">
        <f>IF(AND((Z33&gt;0),(Z$5&gt;0)),(Z33/Z$5*100),"")</f>
        <v/>
      </c>
      <c r="AB33" s="19"/>
      <c r="AC33" s="4" t="str">
        <f>IF(AND((AB33&gt;0),(AB$5&gt;0)),(AB33/AB$5*100),"")</f>
        <v/>
      </c>
      <c r="AD33" s="19"/>
      <c r="AE33" s="4" t="str">
        <f t="shared" ref="AE33" si="251">IF(AND((AD33&gt;0),(AD$5&gt;0)),(AD33/AD$5*100),"")</f>
        <v/>
      </c>
      <c r="AF33" s="19"/>
      <c r="AG33" s="4" t="str">
        <f t="shared" ref="AG33" si="252">IF(AND((AF33&gt;0),(AF$5&gt;0)),(AF33/AF$5*100),"")</f>
        <v/>
      </c>
      <c r="AH33" s="19"/>
      <c r="AI33" s="4" t="str">
        <f t="shared" ref="AI33" si="253">IF(AND((AH33&gt;0),(AH$5&gt;0)),(AH33/AH$5*100),"")</f>
        <v/>
      </c>
      <c r="AJ33" s="19"/>
      <c r="AK33" s="4" t="str">
        <f t="shared" ref="AK33" si="254">IF(AND((AJ33&gt;0),(AJ$5&gt;0)),(AJ33/AJ$5*100),"")</f>
        <v/>
      </c>
      <c r="AL33" s="19"/>
      <c r="AM33" s="4" t="str">
        <f t="shared" ref="AM33" si="255">IF(AND((AL33&gt;0),(AL$5&gt;0)),(AL33/AL$5*100),"")</f>
        <v/>
      </c>
      <c r="AN33" s="19"/>
      <c r="AO33" s="4" t="str">
        <f t="shared" ref="AO33" si="256">IF(AND((AN33&gt;0),(AN$5&gt;0)),(AN33/AN$5*100),"")</f>
        <v/>
      </c>
      <c r="AP33" s="19"/>
      <c r="AQ33" s="4" t="str">
        <f t="shared" ref="AQ33" si="257">IF(AND((AP33&gt;0),(AP$5&gt;0)),(AP33/AP$5*100),"")</f>
        <v/>
      </c>
      <c r="AR33" s="19"/>
      <c r="AS33" s="4" t="str">
        <f t="shared" ref="AS33" si="258">IF(AND((AR33&gt;0),(AR$5&gt;0)),(AR33/AR$5*100),"")</f>
        <v/>
      </c>
      <c r="AT33" s="19"/>
      <c r="AU33" s="4" t="str">
        <f t="shared" ref="AU33" si="259">IF(AND((AT33&gt;0),(AT$5&gt;0)),(AT33/AT$5*100),"")</f>
        <v/>
      </c>
      <c r="AV33" s="19"/>
      <c r="AW33" s="4" t="str">
        <f t="shared" ref="AW33" si="260">IF(AND((AV33&gt;0),(AV$5&gt;0)),(AV33/AV$5*100),"")</f>
        <v/>
      </c>
      <c r="AX33" s="19"/>
      <c r="AY33" s="4" t="str">
        <f t="shared" ref="AY33" si="261">IF(AND((AX33&gt;0),(AX$5&gt;0)),(AX33/AX$5*100),"")</f>
        <v/>
      </c>
      <c r="AZ33" s="19"/>
      <c r="BA33" s="4" t="str">
        <f t="shared" ref="BA33" si="262">IF(AND((AZ33&gt;0),(AZ$5&gt;0)),(AZ33/AZ$5*100),"")</f>
        <v/>
      </c>
      <c r="BB33" s="19"/>
      <c r="BC33" s="4" t="str">
        <f t="shared" ref="BC33" si="263">IF(AND((BB33&gt;0),(BB$5&gt;0)),(BB33/BB$5*100),"")</f>
        <v/>
      </c>
      <c r="BD33" s="19"/>
      <c r="BE33" s="4" t="str">
        <f t="shared" ref="BE33" si="264">IF(AND((BD33&gt;0),(BD$5&gt;0)),(BD33/BD$5*100),"")</f>
        <v/>
      </c>
      <c r="BF33" s="19"/>
      <c r="BG33" s="4" t="str">
        <f t="shared" ref="BG33" si="265">IF(AND((BF33&gt;0),(BF$5&gt;0)),(BF33/BF$5*100),"")</f>
        <v/>
      </c>
      <c r="BH33" s="19"/>
      <c r="BI33" s="4" t="str">
        <f t="shared" ref="BI33" si="266">IF(AND((BH33&gt;0),(BH$5&gt;0)),(BH33/BH$5*100),"")</f>
        <v/>
      </c>
      <c r="BK33" s="57" t="s">
        <v>30</v>
      </c>
      <c r="BL33" s="30">
        <f t="shared" si="16"/>
        <v>7</v>
      </c>
      <c r="BM33" s="31">
        <f t="shared" si="17"/>
        <v>3.9</v>
      </c>
      <c r="BN33" s="32" t="str">
        <f t="shared" si="18"/>
        <v>–</v>
      </c>
      <c r="BO33" s="33">
        <f t="shared" si="19"/>
        <v>5.6</v>
      </c>
      <c r="BP33" s="34">
        <f t="shared" si="20"/>
        <v>5.6258790436005635</v>
      </c>
      <c r="BQ33" s="35" t="str">
        <f t="shared" si="41"/>
        <v>–</v>
      </c>
      <c r="BR33" s="36">
        <f t="shared" si="21"/>
        <v>7.9885877318116973</v>
      </c>
      <c r="BS33" s="37">
        <f t="shared" si="22"/>
        <v>4.3857142857142852</v>
      </c>
      <c r="BT33" s="38">
        <f t="shared" si="42"/>
        <v>6.6904680631148983</v>
      </c>
      <c r="BU33" s="32">
        <f t="shared" si="23"/>
        <v>0.59561892579224307</v>
      </c>
      <c r="BV33" s="39">
        <f t="shared" si="43"/>
        <v>0.80971903135648016</v>
      </c>
      <c r="BW33" s="32">
        <f t="shared" si="24"/>
        <v>4.0999999999999996</v>
      </c>
      <c r="BX33" s="35">
        <f t="shared" si="44"/>
        <v>6.6235864297253633</v>
      </c>
    </row>
    <row r="34" spans="1:76" ht="16.5" customHeight="1" x14ac:dyDescent="0.2">
      <c r="A34" s="10" t="s">
        <v>107</v>
      </c>
      <c r="B34" s="68">
        <f>IF(AND((B33&gt;0),(B32&gt;0)),(B33/B32),"")</f>
        <v>0.19617224880382775</v>
      </c>
      <c r="C34" s="4" t="s">
        <v>3</v>
      </c>
      <c r="D34" s="68">
        <f>IF(AND((D33&gt;0),(D32&gt;0)),(D33/D32),"")</f>
        <v>0.21978021978021978</v>
      </c>
      <c r="E34" s="4" t="s">
        <v>3</v>
      </c>
      <c r="F34" s="68" t="str">
        <f>IF(AND((F33&gt;0),(F32&gt;0)),(F33/F32),"")</f>
        <v/>
      </c>
      <c r="G34" s="4" t="s">
        <v>3</v>
      </c>
      <c r="H34" s="68">
        <f>IF(AND((H33&gt;0),(H32&gt;0)),(H33/H32),"")</f>
        <v>0.23699421965317916</v>
      </c>
      <c r="I34" s="4" t="s">
        <v>3</v>
      </c>
      <c r="J34" s="68" t="str">
        <f>IF(AND((J33&gt;0),(J32&gt;0)),(J33/J32),"")</f>
        <v/>
      </c>
      <c r="K34" s="4" t="s">
        <v>3</v>
      </c>
      <c r="L34" s="68">
        <f>IF(AND((L33&gt;0),(L32&gt;0)),(L33/L32),"")</f>
        <v>0.23857868020304571</v>
      </c>
      <c r="M34" s="4" t="s">
        <v>3</v>
      </c>
      <c r="N34" s="68">
        <f>IF(AND((N33&gt;0),(N32&gt;0)),(N33/N32),"")</f>
        <v>0.26380368098159507</v>
      </c>
      <c r="O34" s="4" t="s">
        <v>3</v>
      </c>
      <c r="P34" s="68">
        <f>IF(AND((P33&gt;0),(P32&gt;0)),(P33/P32),"")</f>
        <v>0.19696969696969696</v>
      </c>
      <c r="Q34" s="4" t="s">
        <v>3</v>
      </c>
      <c r="R34" s="68">
        <f>IF(AND((R33&gt;0),(R32&gt;0)),(R33/R32),"")</f>
        <v>0.25688073394495409</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267">IF(AND((AD33&gt;0),(AD32&gt;0)),(AD33/AD32),"")</f>
        <v/>
      </c>
      <c r="AE34" s="4" t="s">
        <v>3</v>
      </c>
      <c r="AF34" s="68" t="str">
        <f t="shared" ref="AF34" si="268">IF(AND((AF33&gt;0),(AF32&gt;0)),(AF33/AF32),"")</f>
        <v/>
      </c>
      <c r="AG34" s="4" t="s">
        <v>3</v>
      </c>
      <c r="AH34" s="68" t="str">
        <f t="shared" ref="AH34" si="269">IF(AND((AH33&gt;0),(AH32&gt;0)),(AH33/AH32),"")</f>
        <v/>
      </c>
      <c r="AI34" s="4" t="s">
        <v>3</v>
      </c>
      <c r="AJ34" s="68" t="str">
        <f t="shared" ref="AJ34" si="270">IF(AND((AJ33&gt;0),(AJ32&gt;0)),(AJ33/AJ32),"")</f>
        <v/>
      </c>
      <c r="AK34" s="4" t="s">
        <v>3</v>
      </c>
      <c r="AL34" s="68" t="str">
        <f t="shared" ref="AL34" si="271">IF(AND((AL33&gt;0),(AL32&gt;0)),(AL33/AL32),"")</f>
        <v/>
      </c>
      <c r="AM34" s="4" t="s">
        <v>3</v>
      </c>
      <c r="AN34" s="68" t="str">
        <f t="shared" ref="AN34" si="272">IF(AND((AN33&gt;0),(AN32&gt;0)),(AN33/AN32),"")</f>
        <v/>
      </c>
      <c r="AO34" s="4" t="s">
        <v>3</v>
      </c>
      <c r="AP34" s="68" t="str">
        <f t="shared" ref="AP34" si="273">IF(AND((AP33&gt;0),(AP32&gt;0)),(AP33/AP32),"")</f>
        <v/>
      </c>
      <c r="AQ34" s="4" t="s">
        <v>3</v>
      </c>
      <c r="AR34" s="68" t="str">
        <f t="shared" ref="AR34" si="274">IF(AND((AR33&gt;0),(AR32&gt;0)),(AR33/AR32),"")</f>
        <v/>
      </c>
      <c r="AS34" s="4" t="s">
        <v>3</v>
      </c>
      <c r="AT34" s="68" t="str">
        <f t="shared" ref="AT34" si="275">IF(AND((AT33&gt;0),(AT32&gt;0)),(AT33/AT32),"")</f>
        <v/>
      </c>
      <c r="AU34" s="4" t="s">
        <v>3</v>
      </c>
      <c r="AV34" s="68" t="str">
        <f t="shared" ref="AV34" si="276">IF(AND((AV33&gt;0),(AV32&gt;0)),(AV33/AV32),"")</f>
        <v/>
      </c>
      <c r="AW34" s="4" t="s">
        <v>3</v>
      </c>
      <c r="AX34" s="68" t="str">
        <f t="shared" ref="AX34" si="277">IF(AND((AX33&gt;0),(AX32&gt;0)),(AX33/AX32),"")</f>
        <v/>
      </c>
      <c r="AY34" s="4" t="s">
        <v>3</v>
      </c>
      <c r="AZ34" s="68" t="str">
        <f t="shared" ref="AZ34" si="278">IF(AND((AZ33&gt;0),(AZ32&gt;0)),(AZ33/AZ32),"")</f>
        <v/>
      </c>
      <c r="BA34" s="4" t="s">
        <v>3</v>
      </c>
      <c r="BB34" s="68" t="str">
        <f t="shared" ref="BB34" si="279">IF(AND((BB33&gt;0),(BB32&gt;0)),(BB33/BB32),"")</f>
        <v/>
      </c>
      <c r="BC34" s="4" t="s">
        <v>3</v>
      </c>
      <c r="BD34" s="68" t="str">
        <f t="shared" ref="BD34" si="280">IF(AND((BD33&gt;0),(BD32&gt;0)),(BD33/BD32),"")</f>
        <v/>
      </c>
      <c r="BE34" s="4" t="s">
        <v>3</v>
      </c>
      <c r="BF34" s="68" t="str">
        <f t="shared" ref="BF34" si="281">IF(AND((BF33&gt;0),(BF32&gt;0)),(BF33/BF32),"")</f>
        <v/>
      </c>
      <c r="BG34" s="4" t="s">
        <v>3</v>
      </c>
      <c r="BH34" s="68" t="str">
        <f t="shared" ref="BH34" si="282">IF(AND((BH33&gt;0),(BH32&gt;0)),(BH33/BH32),"")</f>
        <v/>
      </c>
      <c r="BI34" s="4" t="s">
        <v>3</v>
      </c>
      <c r="BK34" s="57" t="s">
        <v>31</v>
      </c>
      <c r="BL34" s="30">
        <f t="shared" si="16"/>
        <v>7</v>
      </c>
      <c r="BM34" s="40">
        <f t="shared" si="17"/>
        <v>0.19617224880382775</v>
      </c>
      <c r="BN34" s="22" t="str">
        <f t="shared" si="18"/>
        <v>–</v>
      </c>
      <c r="BO34" s="41">
        <f t="shared" si="19"/>
        <v>0.26380368098159507</v>
      </c>
      <c r="BP34" s="24" t="str">
        <f t="shared" si="20"/>
        <v/>
      </c>
      <c r="BQ34" s="6" t="s">
        <v>3</v>
      </c>
      <c r="BR34" s="26" t="str">
        <f t="shared" si="21"/>
        <v/>
      </c>
      <c r="BS34" s="42">
        <f t="shared" si="22"/>
        <v>0.22988278290521696</v>
      </c>
      <c r="BT34" s="28" t="s">
        <v>3</v>
      </c>
      <c r="BU34" s="43">
        <f t="shared" si="23"/>
        <v>2.685591482330903E-2</v>
      </c>
      <c r="BV34" s="29" t="s">
        <v>3</v>
      </c>
      <c r="BW34" s="22">
        <f t="shared" si="24"/>
        <v>0.19617224880382775</v>
      </c>
      <c r="BX34" s="25" t="s">
        <v>3</v>
      </c>
    </row>
    <row r="35" spans="1:76" ht="16.5" customHeight="1" x14ac:dyDescent="0.2">
      <c r="A35" s="15" t="s">
        <v>106</v>
      </c>
      <c r="B35" s="17"/>
      <c r="C35" s="3"/>
      <c r="D35" s="17"/>
      <c r="E35" s="3"/>
      <c r="F35" s="17"/>
      <c r="G35" s="3"/>
      <c r="H35" s="17"/>
      <c r="I35" s="3"/>
      <c r="J35" s="17"/>
      <c r="K35" s="3"/>
      <c r="L35" s="17"/>
      <c r="M35" s="3"/>
      <c r="N35" s="17"/>
      <c r="O35" s="3"/>
      <c r="P35" s="17"/>
      <c r="Q35" s="3"/>
      <c r="R35" s="17"/>
      <c r="S35" s="3"/>
      <c r="T35" s="17"/>
      <c r="U35" s="3"/>
      <c r="V35" s="17"/>
      <c r="W35" s="3"/>
      <c r="X35" s="17"/>
      <c r="Y35" s="3"/>
      <c r="Z35" s="17"/>
      <c r="AA35" s="3"/>
      <c r="AB35" s="17"/>
      <c r="AC35" s="3"/>
      <c r="AD35" s="17"/>
      <c r="AE35" s="3"/>
      <c r="AF35" s="17"/>
      <c r="AG35" s="3"/>
      <c r="AH35" s="17"/>
      <c r="AI35" s="3"/>
      <c r="AJ35" s="17"/>
      <c r="AK35" s="3"/>
      <c r="AL35" s="17"/>
      <c r="AM35" s="3"/>
      <c r="AN35" s="17"/>
      <c r="AO35" s="3"/>
      <c r="AP35" s="17"/>
      <c r="AQ35" s="3"/>
      <c r="AR35" s="17"/>
      <c r="AS35" s="3"/>
      <c r="AT35" s="17"/>
      <c r="AU35" s="3"/>
      <c r="AV35" s="17"/>
      <c r="AW35" s="3"/>
      <c r="AX35" s="17"/>
      <c r="AY35" s="3"/>
      <c r="AZ35" s="17"/>
      <c r="BA35" s="3"/>
      <c r="BB35" s="17"/>
      <c r="BC35" s="3"/>
      <c r="BD35" s="17"/>
      <c r="BE35" s="3"/>
      <c r="BF35" s="17"/>
      <c r="BG35" s="3"/>
      <c r="BH35" s="17"/>
      <c r="BI35" s="3"/>
      <c r="BK35" s="56" t="s">
        <v>18</v>
      </c>
      <c r="BL35" s="30"/>
      <c r="BM35" s="21"/>
      <c r="BN35" s="22"/>
      <c r="BO35" s="23"/>
      <c r="BP35" s="24"/>
      <c r="BQ35" s="25"/>
      <c r="BR35" s="26"/>
      <c r="BS35" s="27"/>
      <c r="BT35" s="28"/>
      <c r="BU35" s="22"/>
      <c r="BV35" s="29"/>
      <c r="BW35" s="22"/>
      <c r="BX35" s="25"/>
    </row>
    <row r="36" spans="1:76" ht="16.5" customHeight="1" x14ac:dyDescent="0.2">
      <c r="A36" s="10" t="s">
        <v>29</v>
      </c>
      <c r="B36" s="19"/>
      <c r="C36" s="4" t="str">
        <f>IF(AND((B36&gt;0),(B$5&gt;0)),(B36/B$5*100),"")</f>
        <v/>
      </c>
      <c r="D36" s="19"/>
      <c r="E36" s="4" t="str">
        <f>IF(AND((D36&gt;0),(D$5&gt;0)),(D36/D$5*100),"")</f>
        <v/>
      </c>
      <c r="F36" s="19">
        <v>22.9</v>
      </c>
      <c r="G36" s="4">
        <f>IF(AND((F36&gt;0),(F$5&gt;0)),(F36/F$5*100),"")</f>
        <v>30.211081794195248</v>
      </c>
      <c r="H36" s="19">
        <v>18</v>
      </c>
      <c r="I36" s="4">
        <f>IF(AND((H36&gt;0),(H$5&gt;0)),(H36/H$5*100),"")</f>
        <v>31.195840554592717</v>
      </c>
      <c r="J36" s="19">
        <v>20.5</v>
      </c>
      <c r="K36" s="4">
        <f>IF(AND((J36&gt;0),(J$5&gt;0)),(J36/J$5*100),"")</f>
        <v>34.569983136593599</v>
      </c>
      <c r="L36" s="19"/>
      <c r="M36" s="4" t="str">
        <f>IF(AND((L36&gt;0),(L$5&gt;0)),(L36/L$5*100),"")</f>
        <v/>
      </c>
      <c r="N36" s="19">
        <v>19.5</v>
      </c>
      <c r="O36" s="4">
        <f>IF(AND((N36&gt;0),(N$5&gt;0)),(N36/N$5*100),"")</f>
        <v>31.502423263327948</v>
      </c>
      <c r="P36" s="19">
        <v>20.399999999999999</v>
      </c>
      <c r="Q36" s="4">
        <f>IF(AND((P36&gt;0),(P$5&gt;0)),(P36/P$5*100),"")</f>
        <v>30.132939438700145</v>
      </c>
      <c r="R36" s="19">
        <v>21.5</v>
      </c>
      <c r="S36" s="4">
        <f>IF(AND((R36&gt;0),(R$5&gt;0)),(R36/R$5*100),"")</f>
        <v>30.670470756062766</v>
      </c>
      <c r="T36" s="19"/>
      <c r="U36" s="4" t="str">
        <f>IF(AND((T36&gt;0),(T$5&gt;0)),(T36/T$5*100),"")</f>
        <v/>
      </c>
      <c r="V36" s="19"/>
      <c r="W36" s="4" t="str">
        <f>IF(AND((V36&gt;0),(V$5&gt;0)),(V36/V$5*100),"")</f>
        <v/>
      </c>
      <c r="X36" s="19"/>
      <c r="Y36" s="4" t="str">
        <f>IF(AND((X36&gt;0),(X$5&gt;0)),(X36/X$5*100),"")</f>
        <v/>
      </c>
      <c r="Z36" s="19"/>
      <c r="AA36" s="4" t="str">
        <f>IF(AND((Z36&gt;0),(Z$5&gt;0)),(Z36/Z$5*100),"")</f>
        <v/>
      </c>
      <c r="AB36" s="19"/>
      <c r="AC36" s="4" t="str">
        <f>IF(AND((AB36&gt;0),(AB$5&gt;0)),(AB36/AB$5*100),"")</f>
        <v/>
      </c>
      <c r="AD36" s="19"/>
      <c r="AE36" s="4" t="str">
        <f t="shared" ref="AE36" si="283">IF(AND((AD36&gt;0),(AD$5&gt;0)),(AD36/AD$5*100),"")</f>
        <v/>
      </c>
      <c r="AF36" s="19"/>
      <c r="AG36" s="4" t="str">
        <f t="shared" ref="AG36" si="284">IF(AND((AF36&gt;0),(AF$5&gt;0)),(AF36/AF$5*100),"")</f>
        <v/>
      </c>
      <c r="AH36" s="19"/>
      <c r="AI36" s="4" t="str">
        <f t="shared" ref="AI36" si="285">IF(AND((AH36&gt;0),(AH$5&gt;0)),(AH36/AH$5*100),"")</f>
        <v/>
      </c>
      <c r="AJ36" s="19"/>
      <c r="AK36" s="4" t="str">
        <f t="shared" ref="AK36" si="286">IF(AND((AJ36&gt;0),(AJ$5&gt;0)),(AJ36/AJ$5*100),"")</f>
        <v/>
      </c>
      <c r="AL36" s="19"/>
      <c r="AM36" s="4" t="str">
        <f t="shared" ref="AM36" si="287">IF(AND((AL36&gt;0),(AL$5&gt;0)),(AL36/AL$5*100),"")</f>
        <v/>
      </c>
      <c r="AN36" s="19"/>
      <c r="AO36" s="4" t="str">
        <f t="shared" ref="AO36" si="288">IF(AND((AN36&gt;0),(AN$5&gt;0)),(AN36/AN$5*100),"")</f>
        <v/>
      </c>
      <c r="AP36" s="19"/>
      <c r="AQ36" s="4" t="str">
        <f t="shared" ref="AQ36" si="289">IF(AND((AP36&gt;0),(AP$5&gt;0)),(AP36/AP$5*100),"")</f>
        <v/>
      </c>
      <c r="AR36" s="19"/>
      <c r="AS36" s="4" t="str">
        <f t="shared" ref="AS36" si="290">IF(AND((AR36&gt;0),(AR$5&gt;0)),(AR36/AR$5*100),"")</f>
        <v/>
      </c>
      <c r="AT36" s="19"/>
      <c r="AU36" s="4" t="str">
        <f t="shared" ref="AU36" si="291">IF(AND((AT36&gt;0),(AT$5&gt;0)),(AT36/AT$5*100),"")</f>
        <v/>
      </c>
      <c r="AV36" s="19"/>
      <c r="AW36" s="4" t="str">
        <f t="shared" ref="AW36" si="292">IF(AND((AV36&gt;0),(AV$5&gt;0)),(AV36/AV$5*100),"")</f>
        <v/>
      </c>
      <c r="AX36" s="19"/>
      <c r="AY36" s="4" t="str">
        <f t="shared" ref="AY36" si="293">IF(AND((AX36&gt;0),(AX$5&gt;0)),(AX36/AX$5*100),"")</f>
        <v/>
      </c>
      <c r="AZ36" s="19"/>
      <c r="BA36" s="4" t="str">
        <f t="shared" ref="BA36" si="294">IF(AND((AZ36&gt;0),(AZ$5&gt;0)),(AZ36/AZ$5*100),"")</f>
        <v/>
      </c>
      <c r="BB36" s="19"/>
      <c r="BC36" s="4" t="str">
        <f t="shared" ref="BC36" si="295">IF(AND((BB36&gt;0),(BB$5&gt;0)),(BB36/BB$5*100),"")</f>
        <v/>
      </c>
      <c r="BD36" s="19"/>
      <c r="BE36" s="4" t="str">
        <f t="shared" ref="BE36" si="296">IF(AND((BD36&gt;0),(BD$5&gt;0)),(BD36/BD$5*100),"")</f>
        <v/>
      </c>
      <c r="BF36" s="19"/>
      <c r="BG36" s="4" t="str">
        <f t="shared" ref="BG36" si="297">IF(AND((BF36&gt;0),(BF$5&gt;0)),(BF36/BF$5*100),"")</f>
        <v/>
      </c>
      <c r="BH36" s="19"/>
      <c r="BI36" s="4" t="str">
        <f t="shared" ref="BI36" si="298">IF(AND((BH36&gt;0),(BH$5&gt;0)),(BH36/BH$5*100),"")</f>
        <v/>
      </c>
      <c r="BK36" s="57" t="s">
        <v>29</v>
      </c>
      <c r="BL36" s="30">
        <f t="shared" si="16"/>
        <v>6</v>
      </c>
      <c r="BM36" s="31">
        <f t="shared" si="17"/>
        <v>18</v>
      </c>
      <c r="BN36" s="32" t="str">
        <f t="shared" si="18"/>
        <v>–</v>
      </c>
      <c r="BO36" s="33">
        <f t="shared" si="19"/>
        <v>22.9</v>
      </c>
      <c r="BP36" s="34">
        <f t="shared" si="20"/>
        <v>30.132939438700145</v>
      </c>
      <c r="BQ36" s="35" t="str">
        <f t="shared" si="41"/>
        <v>–</v>
      </c>
      <c r="BR36" s="36">
        <f t="shared" si="21"/>
        <v>34.569983136593599</v>
      </c>
      <c r="BS36" s="37">
        <f t="shared" si="22"/>
        <v>20.466666666666669</v>
      </c>
      <c r="BT36" s="38">
        <f t="shared" si="42"/>
        <v>31.380456490578737</v>
      </c>
      <c r="BU36" s="32">
        <f t="shared" si="23"/>
        <v>1.674116682512502</v>
      </c>
      <c r="BV36" s="39">
        <f t="shared" si="43"/>
        <v>1.6522623811973498</v>
      </c>
      <c r="BW36" s="32" t="str">
        <f t="shared" si="24"/>
        <v>?</v>
      </c>
      <c r="BX36" s="35" t="str">
        <f t="shared" si="44"/>
        <v>?</v>
      </c>
    </row>
    <row r="37" spans="1:76" ht="16.5" customHeight="1" x14ac:dyDescent="0.2">
      <c r="A37" s="10" t="s">
        <v>30</v>
      </c>
      <c r="B37" s="19"/>
      <c r="C37" s="4" t="str">
        <f>IF(AND((B37&gt;0),(B$5&gt;0)),(B37/B$5*100),"")</f>
        <v/>
      </c>
      <c r="D37" s="19"/>
      <c r="E37" s="4" t="str">
        <f>IF(AND((D37&gt;0),(D$5&gt;0)),(D37/D$5*100),"")</f>
        <v/>
      </c>
      <c r="F37" s="19">
        <v>5.6</v>
      </c>
      <c r="G37" s="4">
        <f>IF(AND((F37&gt;0),(F$5&gt;0)),(F37/F$5*100),"")</f>
        <v>7.3878627968337733</v>
      </c>
      <c r="H37" s="19">
        <v>4.5999999999999996</v>
      </c>
      <c r="I37" s="4">
        <f>IF(AND((H37&gt;0),(H$5&gt;0)),(H37/H$5*100),"")</f>
        <v>7.9722703639514725</v>
      </c>
      <c r="J37" s="19">
        <v>5.7</v>
      </c>
      <c r="K37" s="4">
        <f>IF(AND((J37&gt;0),(J$5&gt;0)),(J37/J$5*100),"")</f>
        <v>9.612141652613829</v>
      </c>
      <c r="L37" s="19"/>
      <c r="M37" s="4" t="str">
        <f>IF(AND((L37&gt;0),(L$5&gt;0)),(L37/L$5*100),"")</f>
        <v/>
      </c>
      <c r="N37" s="19">
        <v>5.3</v>
      </c>
      <c r="O37" s="4">
        <f>IF(AND((N37&gt;0),(N$5&gt;0)),(N37/N$5*100),"")</f>
        <v>8.5621970920840056</v>
      </c>
      <c r="P37" s="19">
        <v>5.5</v>
      </c>
      <c r="Q37" s="4">
        <f>IF(AND((P37&gt;0),(P$5&gt;0)),(P37/P$5*100),"")</f>
        <v>8.1240768094534701</v>
      </c>
      <c r="R37" s="19">
        <v>5.3</v>
      </c>
      <c r="S37" s="4">
        <f>IF(AND((R37&gt;0),(R$5&gt;0)),(R37/R$5*100),"")</f>
        <v>7.5606276747503571</v>
      </c>
      <c r="T37" s="19"/>
      <c r="U37" s="4" t="str">
        <f>IF(AND((T37&gt;0),(T$5&gt;0)),(T37/T$5*100),"")</f>
        <v/>
      </c>
      <c r="V37" s="19"/>
      <c r="W37" s="4" t="str">
        <f>IF(AND((V37&gt;0),(V$5&gt;0)),(V37/V$5*100),"")</f>
        <v/>
      </c>
      <c r="X37" s="19"/>
      <c r="Y37" s="4" t="str">
        <f>IF(AND((X37&gt;0),(X$5&gt;0)),(X37/X$5*100),"")</f>
        <v/>
      </c>
      <c r="Z37" s="19"/>
      <c r="AA37" s="4" t="str">
        <f>IF(AND((Z37&gt;0),(Z$5&gt;0)),(Z37/Z$5*100),"")</f>
        <v/>
      </c>
      <c r="AB37" s="19"/>
      <c r="AC37" s="4" t="str">
        <f>IF(AND((AB37&gt;0),(AB$5&gt;0)),(AB37/AB$5*100),"")</f>
        <v/>
      </c>
      <c r="AD37" s="19"/>
      <c r="AE37" s="4" t="str">
        <f t="shared" ref="AE37" si="299">IF(AND((AD37&gt;0),(AD$5&gt;0)),(AD37/AD$5*100),"")</f>
        <v/>
      </c>
      <c r="AF37" s="19"/>
      <c r="AG37" s="4" t="str">
        <f t="shared" ref="AG37" si="300">IF(AND((AF37&gt;0),(AF$5&gt;0)),(AF37/AF$5*100),"")</f>
        <v/>
      </c>
      <c r="AH37" s="19"/>
      <c r="AI37" s="4" t="str">
        <f t="shared" ref="AI37" si="301">IF(AND((AH37&gt;0),(AH$5&gt;0)),(AH37/AH$5*100),"")</f>
        <v/>
      </c>
      <c r="AJ37" s="19"/>
      <c r="AK37" s="4" t="str">
        <f t="shared" ref="AK37" si="302">IF(AND((AJ37&gt;0),(AJ$5&gt;0)),(AJ37/AJ$5*100),"")</f>
        <v/>
      </c>
      <c r="AL37" s="19"/>
      <c r="AM37" s="4" t="str">
        <f t="shared" ref="AM37" si="303">IF(AND((AL37&gt;0),(AL$5&gt;0)),(AL37/AL$5*100),"")</f>
        <v/>
      </c>
      <c r="AN37" s="19"/>
      <c r="AO37" s="4" t="str">
        <f t="shared" ref="AO37" si="304">IF(AND((AN37&gt;0),(AN$5&gt;0)),(AN37/AN$5*100),"")</f>
        <v/>
      </c>
      <c r="AP37" s="19"/>
      <c r="AQ37" s="4" t="str">
        <f t="shared" ref="AQ37" si="305">IF(AND((AP37&gt;0),(AP$5&gt;0)),(AP37/AP$5*100),"")</f>
        <v/>
      </c>
      <c r="AR37" s="19"/>
      <c r="AS37" s="4" t="str">
        <f t="shared" ref="AS37" si="306">IF(AND((AR37&gt;0),(AR$5&gt;0)),(AR37/AR$5*100),"")</f>
        <v/>
      </c>
      <c r="AT37" s="19"/>
      <c r="AU37" s="4" t="str">
        <f t="shared" ref="AU37" si="307">IF(AND((AT37&gt;0),(AT$5&gt;0)),(AT37/AT$5*100),"")</f>
        <v/>
      </c>
      <c r="AV37" s="19"/>
      <c r="AW37" s="4" t="str">
        <f t="shared" ref="AW37" si="308">IF(AND((AV37&gt;0),(AV$5&gt;0)),(AV37/AV$5*100),"")</f>
        <v/>
      </c>
      <c r="AX37" s="19"/>
      <c r="AY37" s="4" t="str">
        <f t="shared" ref="AY37" si="309">IF(AND((AX37&gt;0),(AX$5&gt;0)),(AX37/AX$5*100),"")</f>
        <v/>
      </c>
      <c r="AZ37" s="19"/>
      <c r="BA37" s="4" t="str">
        <f t="shared" ref="BA37" si="310">IF(AND((AZ37&gt;0),(AZ$5&gt;0)),(AZ37/AZ$5*100),"")</f>
        <v/>
      </c>
      <c r="BB37" s="19"/>
      <c r="BC37" s="4" t="str">
        <f t="shared" ref="BC37" si="311">IF(AND((BB37&gt;0),(BB$5&gt;0)),(BB37/BB$5*100),"")</f>
        <v/>
      </c>
      <c r="BD37" s="19"/>
      <c r="BE37" s="4" t="str">
        <f t="shared" ref="BE37" si="312">IF(AND((BD37&gt;0),(BD$5&gt;0)),(BD37/BD$5*100),"")</f>
        <v/>
      </c>
      <c r="BF37" s="19"/>
      <c r="BG37" s="4" t="str">
        <f t="shared" ref="BG37" si="313">IF(AND((BF37&gt;0),(BF$5&gt;0)),(BF37/BF$5*100),"")</f>
        <v/>
      </c>
      <c r="BH37" s="19"/>
      <c r="BI37" s="4" t="str">
        <f t="shared" ref="BI37" si="314">IF(AND((BH37&gt;0),(BH$5&gt;0)),(BH37/BH$5*100),"")</f>
        <v/>
      </c>
      <c r="BK37" s="57" t="s">
        <v>30</v>
      </c>
      <c r="BL37" s="30">
        <f t="shared" si="16"/>
        <v>6</v>
      </c>
      <c r="BM37" s="31">
        <f t="shared" si="17"/>
        <v>4.5999999999999996</v>
      </c>
      <c r="BN37" s="32" t="str">
        <f t="shared" si="18"/>
        <v>–</v>
      </c>
      <c r="BO37" s="33">
        <f t="shared" si="19"/>
        <v>5.7</v>
      </c>
      <c r="BP37" s="34">
        <f t="shared" si="20"/>
        <v>7.3878627968337733</v>
      </c>
      <c r="BQ37" s="35" t="str">
        <f t="shared" si="41"/>
        <v>–</v>
      </c>
      <c r="BR37" s="36">
        <f t="shared" si="21"/>
        <v>9.612141652613829</v>
      </c>
      <c r="BS37" s="37">
        <f t="shared" si="22"/>
        <v>5.333333333333333</v>
      </c>
      <c r="BT37" s="38">
        <f t="shared" si="42"/>
        <v>8.2031960649478179</v>
      </c>
      <c r="BU37" s="32">
        <f t="shared" si="23"/>
        <v>0.39327683210007019</v>
      </c>
      <c r="BV37" s="39">
        <f t="shared" si="43"/>
        <v>0.8063818470964581</v>
      </c>
      <c r="BW37" s="32" t="str">
        <f t="shared" si="24"/>
        <v>?</v>
      </c>
      <c r="BX37" s="35" t="str">
        <f t="shared" si="44"/>
        <v>?</v>
      </c>
    </row>
    <row r="38" spans="1:76" ht="16.5" customHeight="1" thickBot="1" x14ac:dyDescent="0.25">
      <c r="A38" s="10" t="s">
        <v>107</v>
      </c>
      <c r="B38" s="68" t="str">
        <f>IF(AND((B37&gt;0),(B36&gt;0)),(B37/B36),"")</f>
        <v/>
      </c>
      <c r="C38" s="4" t="s">
        <v>3</v>
      </c>
      <c r="D38" s="68" t="str">
        <f>IF(AND((D37&gt;0),(D36&gt;0)),(D37/D36),"")</f>
        <v/>
      </c>
      <c r="E38" s="4" t="s">
        <v>3</v>
      </c>
      <c r="F38" s="68">
        <f>IF(AND((F37&gt;0),(F36&gt;0)),(F37/F36),"")</f>
        <v>0.24454148471615719</v>
      </c>
      <c r="G38" s="4" t="s">
        <v>3</v>
      </c>
      <c r="H38" s="68">
        <f>IF(AND((H37&gt;0),(H36&gt;0)),(H37/H36),"")</f>
        <v>0.25555555555555554</v>
      </c>
      <c r="I38" s="4" t="s">
        <v>3</v>
      </c>
      <c r="J38" s="68">
        <f>IF(AND((J37&gt;0),(J36&gt;0)),(J37/J36),"")</f>
        <v>0.2780487804878049</v>
      </c>
      <c r="K38" s="4" t="s">
        <v>3</v>
      </c>
      <c r="L38" s="68" t="str">
        <f>IF(AND((L37&gt;0),(L36&gt;0)),(L37/L36),"")</f>
        <v/>
      </c>
      <c r="M38" s="4" t="s">
        <v>3</v>
      </c>
      <c r="N38" s="68">
        <f>IF(AND((N37&gt;0),(N36&gt;0)),(N37/N36),"")</f>
        <v>0.27179487179487177</v>
      </c>
      <c r="O38" s="4" t="s">
        <v>3</v>
      </c>
      <c r="P38" s="68">
        <f>IF(AND((P37&gt;0),(P36&gt;0)),(P37/P36),"")</f>
        <v>0.26960784313725494</v>
      </c>
      <c r="Q38" s="4" t="s">
        <v>3</v>
      </c>
      <c r="R38" s="68">
        <f>IF(AND((R37&gt;0),(R36&gt;0)),(R37/R36),"")</f>
        <v>0.24651162790697673</v>
      </c>
      <c r="S38" s="4" t="s">
        <v>3</v>
      </c>
      <c r="T38" s="68" t="str">
        <f>IF(AND((T37&gt;0),(T36&gt;0)),(T37/T36),"")</f>
        <v/>
      </c>
      <c r="U38" s="4" t="s">
        <v>3</v>
      </c>
      <c r="V38" s="68" t="str">
        <f>IF(AND((V37&gt;0),(V36&gt;0)),(V37/V36),"")</f>
        <v/>
      </c>
      <c r="W38" s="4" t="s">
        <v>3</v>
      </c>
      <c r="X38" s="68" t="str">
        <f>IF(AND((X37&gt;0),(X36&gt;0)),(X37/X36),"")</f>
        <v/>
      </c>
      <c r="Y38" s="4" t="s">
        <v>3</v>
      </c>
      <c r="Z38" s="68" t="str">
        <f>IF(AND((Z37&gt;0),(Z36&gt;0)),(Z37/Z36),"")</f>
        <v/>
      </c>
      <c r="AA38" s="4" t="s">
        <v>3</v>
      </c>
      <c r="AB38" s="68" t="str">
        <f>IF(AND((AB37&gt;0),(AB36&gt;0)),(AB37/AB36),"")</f>
        <v/>
      </c>
      <c r="AC38" s="4" t="s">
        <v>3</v>
      </c>
      <c r="AD38" s="68" t="str">
        <f t="shared" ref="AD38" si="315">IF(AND((AD37&gt;0),(AD36&gt;0)),(AD37/AD36),"")</f>
        <v/>
      </c>
      <c r="AE38" s="4" t="s">
        <v>3</v>
      </c>
      <c r="AF38" s="68" t="str">
        <f t="shared" ref="AF38" si="316">IF(AND((AF37&gt;0),(AF36&gt;0)),(AF37/AF36),"")</f>
        <v/>
      </c>
      <c r="AG38" s="4" t="s">
        <v>3</v>
      </c>
      <c r="AH38" s="68" t="str">
        <f t="shared" ref="AH38" si="317">IF(AND((AH37&gt;0),(AH36&gt;0)),(AH37/AH36),"")</f>
        <v/>
      </c>
      <c r="AI38" s="4" t="s">
        <v>3</v>
      </c>
      <c r="AJ38" s="68" t="str">
        <f t="shared" ref="AJ38" si="318">IF(AND((AJ37&gt;0),(AJ36&gt;0)),(AJ37/AJ36),"")</f>
        <v/>
      </c>
      <c r="AK38" s="4" t="s">
        <v>3</v>
      </c>
      <c r="AL38" s="68" t="str">
        <f t="shared" ref="AL38" si="319">IF(AND((AL37&gt;0),(AL36&gt;0)),(AL37/AL36),"")</f>
        <v/>
      </c>
      <c r="AM38" s="4" t="s">
        <v>3</v>
      </c>
      <c r="AN38" s="68" t="str">
        <f t="shared" ref="AN38" si="320">IF(AND((AN37&gt;0),(AN36&gt;0)),(AN37/AN36),"")</f>
        <v/>
      </c>
      <c r="AO38" s="4" t="s">
        <v>3</v>
      </c>
      <c r="AP38" s="68" t="str">
        <f t="shared" ref="AP38" si="321">IF(AND((AP37&gt;0),(AP36&gt;0)),(AP37/AP36),"")</f>
        <v/>
      </c>
      <c r="AQ38" s="4" t="s">
        <v>3</v>
      </c>
      <c r="AR38" s="68" t="str">
        <f t="shared" ref="AR38" si="322">IF(AND((AR37&gt;0),(AR36&gt;0)),(AR37/AR36),"")</f>
        <v/>
      </c>
      <c r="AS38" s="4" t="s">
        <v>3</v>
      </c>
      <c r="AT38" s="68" t="str">
        <f t="shared" ref="AT38" si="323">IF(AND((AT37&gt;0),(AT36&gt;0)),(AT37/AT36),"")</f>
        <v/>
      </c>
      <c r="AU38" s="4" t="s">
        <v>3</v>
      </c>
      <c r="AV38" s="68" t="str">
        <f t="shared" ref="AV38" si="324">IF(AND((AV37&gt;0),(AV36&gt;0)),(AV37/AV36),"")</f>
        <v/>
      </c>
      <c r="AW38" s="4" t="s">
        <v>3</v>
      </c>
      <c r="AX38" s="68" t="str">
        <f t="shared" ref="AX38" si="325">IF(AND((AX37&gt;0),(AX36&gt;0)),(AX37/AX36),"")</f>
        <v/>
      </c>
      <c r="AY38" s="4" t="s">
        <v>3</v>
      </c>
      <c r="AZ38" s="68" t="str">
        <f t="shared" ref="AZ38" si="326">IF(AND((AZ37&gt;0),(AZ36&gt;0)),(AZ37/AZ36),"")</f>
        <v/>
      </c>
      <c r="BA38" s="4" t="s">
        <v>3</v>
      </c>
      <c r="BB38" s="68" t="str">
        <f t="shared" ref="BB38" si="327">IF(AND((BB37&gt;0),(BB36&gt;0)),(BB37/BB36),"")</f>
        <v/>
      </c>
      <c r="BC38" s="4" t="s">
        <v>3</v>
      </c>
      <c r="BD38" s="68" t="str">
        <f t="shared" ref="BD38" si="328">IF(AND((BD37&gt;0),(BD36&gt;0)),(BD37/BD36),"")</f>
        <v/>
      </c>
      <c r="BE38" s="4" t="s">
        <v>3</v>
      </c>
      <c r="BF38" s="68" t="str">
        <f t="shared" ref="BF38" si="329">IF(AND((BF37&gt;0),(BF36&gt;0)),(BF37/BF36),"")</f>
        <v/>
      </c>
      <c r="BG38" s="4" t="s">
        <v>3</v>
      </c>
      <c r="BH38" s="68" t="str">
        <f t="shared" ref="BH38" si="330">IF(AND((BH37&gt;0),(BH36&gt;0)),(BH37/BH36),"")</f>
        <v/>
      </c>
      <c r="BI38" s="4" t="s">
        <v>3</v>
      </c>
      <c r="BK38" s="58" t="s">
        <v>31</v>
      </c>
      <c r="BL38" s="44">
        <f t="shared" si="16"/>
        <v>6</v>
      </c>
      <c r="BM38" s="45">
        <f t="shared" si="17"/>
        <v>0.24454148471615719</v>
      </c>
      <c r="BN38" s="46" t="str">
        <f t="shared" si="18"/>
        <v>–</v>
      </c>
      <c r="BO38" s="47">
        <f t="shared" si="19"/>
        <v>0.2780487804878049</v>
      </c>
      <c r="BP38" s="48" t="str">
        <f t="shared" si="20"/>
        <v/>
      </c>
      <c r="BQ38" s="49" t="s">
        <v>3</v>
      </c>
      <c r="BR38" s="50" t="str">
        <f t="shared" si="21"/>
        <v/>
      </c>
      <c r="BS38" s="51">
        <f t="shared" si="22"/>
        <v>0.26101002726643691</v>
      </c>
      <c r="BT38" s="52" t="s">
        <v>3</v>
      </c>
      <c r="BU38" s="53">
        <f t="shared" si="23"/>
        <v>1.408348081939443E-2</v>
      </c>
      <c r="BV38" s="54" t="s">
        <v>3</v>
      </c>
      <c r="BW38" s="46" t="str">
        <f t="shared" si="24"/>
        <v>?</v>
      </c>
      <c r="BX38" s="49" t="s">
        <v>3</v>
      </c>
    </row>
    <row r="39" spans="1:76" s="90" customFormat="1" x14ac:dyDescent="0.2">
      <c r="A39" s="85"/>
      <c r="B39" s="86"/>
      <c r="C39" s="87"/>
      <c r="D39" s="88"/>
      <c r="E39" s="89"/>
      <c r="F39" s="88"/>
      <c r="G39" s="89"/>
      <c r="H39" s="88"/>
      <c r="I39" s="89"/>
      <c r="J39" s="88"/>
      <c r="K39" s="89"/>
      <c r="L39" s="88"/>
      <c r="M39" s="89"/>
      <c r="N39" s="88"/>
      <c r="O39" s="89"/>
      <c r="P39" s="88"/>
      <c r="Q39" s="89"/>
      <c r="R39" s="88"/>
      <c r="S39" s="89"/>
      <c r="T39" s="88"/>
      <c r="U39" s="89"/>
      <c r="V39" s="88"/>
      <c r="W39" s="89"/>
      <c r="X39" s="88"/>
      <c r="Y39" s="89"/>
      <c r="Z39" s="88"/>
      <c r="AA39" s="89"/>
      <c r="AB39" s="88"/>
      <c r="AC39" s="89"/>
      <c r="AD39" s="88"/>
      <c r="AE39" s="89"/>
      <c r="AF39" s="88"/>
      <c r="AG39" s="89"/>
      <c r="AH39" s="88"/>
      <c r="AI39" s="89"/>
      <c r="AJ39" s="88"/>
      <c r="AK39" s="89"/>
      <c r="AL39" s="88"/>
      <c r="AM39" s="89"/>
      <c r="AN39" s="88"/>
      <c r="AO39" s="89"/>
      <c r="AP39" s="88"/>
      <c r="AQ39" s="89"/>
      <c r="AR39" s="88"/>
      <c r="AS39" s="89"/>
      <c r="AT39" s="88"/>
      <c r="AU39" s="89"/>
      <c r="AV39" s="88"/>
      <c r="AW39" s="89"/>
      <c r="AX39" s="88"/>
      <c r="AY39" s="89"/>
      <c r="AZ39" s="88"/>
      <c r="BA39" s="89"/>
      <c r="BB39" s="88"/>
      <c r="BC39" s="89"/>
      <c r="BD39" s="88"/>
      <c r="BE39" s="89"/>
      <c r="BF39" s="88"/>
      <c r="BG39" s="89"/>
      <c r="BH39" s="88"/>
      <c r="BI39" s="89"/>
      <c r="BK39" s="91"/>
      <c r="BL39" s="92"/>
      <c r="BM39" s="93"/>
      <c r="BN39" s="84"/>
      <c r="BO39" s="94"/>
      <c r="BP39" s="95"/>
      <c r="BQ39" s="96"/>
      <c r="BR39" s="97"/>
      <c r="BS39" s="98"/>
      <c r="BT39" s="96"/>
      <c r="BU39" s="98"/>
      <c r="BV39" s="96"/>
      <c r="BW39" s="98"/>
      <c r="BX39"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9"/>
  <sheetViews>
    <sheetView zoomScaleNormal="100" workbookViewId="0">
      <pane xSplit="1" ySplit="2" topLeftCell="B3" activePane="bottomRight" state="frozen"/>
      <selection pane="topRight" activeCell="B1" sqref="B1"/>
      <selection pane="bottomLeft" activeCell="A3" sqref="A3"/>
      <selection pane="bottomRight" activeCell="E23" sqref="E2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6" t="s">
        <v>118</v>
      </c>
      <c r="C1" s="146"/>
      <c r="D1" s="146">
        <v>2</v>
      </c>
      <c r="E1" s="146"/>
      <c r="F1" s="146">
        <v>3</v>
      </c>
      <c r="G1" s="146"/>
      <c r="H1" s="146">
        <v>4</v>
      </c>
      <c r="I1" s="146"/>
      <c r="J1" s="146">
        <v>5</v>
      </c>
      <c r="K1" s="146"/>
      <c r="L1" s="146">
        <v>6</v>
      </c>
      <c r="M1" s="146"/>
      <c r="N1" s="146">
        <v>7</v>
      </c>
      <c r="O1" s="146"/>
      <c r="P1" s="146">
        <v>8</v>
      </c>
      <c r="Q1" s="146"/>
      <c r="R1" s="146">
        <v>9</v>
      </c>
      <c r="S1" s="146"/>
      <c r="T1" s="146">
        <v>10</v>
      </c>
      <c r="U1" s="146"/>
      <c r="V1" s="146">
        <v>11</v>
      </c>
      <c r="W1" s="146"/>
      <c r="X1" s="145">
        <v>12</v>
      </c>
      <c r="Y1" s="145"/>
      <c r="Z1" s="145">
        <v>13</v>
      </c>
      <c r="AA1" s="145"/>
      <c r="AB1" s="145">
        <v>14</v>
      </c>
      <c r="AC1" s="145"/>
      <c r="AD1" s="145">
        <v>15</v>
      </c>
      <c r="AE1" s="145"/>
      <c r="AF1" s="145">
        <v>16</v>
      </c>
      <c r="AG1" s="145"/>
      <c r="AH1" s="145">
        <v>17</v>
      </c>
      <c r="AI1" s="145"/>
      <c r="AJ1" s="145">
        <v>18</v>
      </c>
      <c r="AK1" s="145"/>
      <c r="AL1" s="145">
        <v>19</v>
      </c>
      <c r="AM1" s="145"/>
      <c r="AN1" s="145">
        <v>20</v>
      </c>
      <c r="AO1" s="145"/>
      <c r="AP1" s="145">
        <v>21</v>
      </c>
      <c r="AQ1" s="145"/>
      <c r="AR1" s="145">
        <v>22</v>
      </c>
      <c r="AS1" s="145"/>
      <c r="AT1" s="145">
        <v>23</v>
      </c>
      <c r="AU1" s="145"/>
      <c r="AV1" s="145">
        <v>24</v>
      </c>
      <c r="AW1" s="145"/>
      <c r="AX1" s="145">
        <v>25</v>
      </c>
      <c r="AY1" s="145"/>
      <c r="AZ1" s="145">
        <v>26</v>
      </c>
      <c r="BA1" s="145"/>
      <c r="BB1" s="145">
        <v>27</v>
      </c>
      <c r="BC1" s="145"/>
      <c r="BD1" s="145">
        <v>28</v>
      </c>
      <c r="BE1" s="145"/>
      <c r="BF1" s="145">
        <v>29</v>
      </c>
      <c r="BG1" s="145"/>
      <c r="BH1" s="145">
        <v>30</v>
      </c>
      <c r="BI1" s="145"/>
      <c r="BK1" s="141" t="s">
        <v>11</v>
      </c>
      <c r="BL1" s="143" t="s">
        <v>2</v>
      </c>
      <c r="BM1" s="135" t="s">
        <v>12</v>
      </c>
      <c r="BN1" s="135"/>
      <c r="BO1" s="135"/>
      <c r="BP1" s="135"/>
      <c r="BQ1" s="135"/>
      <c r="BR1" s="136"/>
      <c r="BS1" s="135" t="s">
        <v>0</v>
      </c>
      <c r="BT1" s="136"/>
      <c r="BU1" s="135" t="s">
        <v>1</v>
      </c>
      <c r="BV1" s="137"/>
      <c r="BW1" s="135" t="s">
        <v>119</v>
      </c>
      <c r="BX1" s="13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2"/>
      <c r="BL2" s="144"/>
      <c r="BM2" s="138" t="s">
        <v>14</v>
      </c>
      <c r="BN2" s="138"/>
      <c r="BO2" s="138"/>
      <c r="BP2" s="139" t="s">
        <v>46</v>
      </c>
      <c r="BQ2" s="139"/>
      <c r="BR2" s="140"/>
      <c r="BS2" s="104" t="s">
        <v>14</v>
      </c>
      <c r="BT2" s="106" t="s">
        <v>46</v>
      </c>
      <c r="BU2" s="104" t="s">
        <v>14</v>
      </c>
      <c r="BV2" s="61" t="s">
        <v>46</v>
      </c>
      <c r="BW2" s="104" t="s">
        <v>14</v>
      </c>
      <c r="BX2" s="105" t="s">
        <v>46</v>
      </c>
    </row>
    <row r="3" spans="1:76" ht="16.5" customHeight="1" x14ac:dyDescent="0.2">
      <c r="A3" s="10" t="s">
        <v>4</v>
      </c>
      <c r="B3" s="11">
        <v>231.6</v>
      </c>
      <c r="C3" s="1">
        <f>IF(AND((B3&gt;0),(B$5&gt;0)),(B3/B$5*100),"")</f>
        <v>481.49688149688143</v>
      </c>
      <c r="D3" s="11">
        <v>239.4</v>
      </c>
      <c r="E3" s="1">
        <f>IF(AND((D3&gt;0),(D$5&gt;0)),(D3/D$5*100),"")</f>
        <v>532</v>
      </c>
      <c r="F3" s="11">
        <v>227</v>
      </c>
      <c r="G3" s="1">
        <f>IF(AND((F3&gt;0),(F$5&gt;0)),(F3/F$5*100),"")</f>
        <v>524.24942263279445</v>
      </c>
      <c r="H3" s="11">
        <v>194.8</v>
      </c>
      <c r="I3" s="1">
        <f>IF(AND((H3&gt;0),(H$5&gt;0)),(H3/H$5*100),"")</f>
        <v>515.34391534391546</v>
      </c>
      <c r="J3" s="11">
        <v>245.3</v>
      </c>
      <c r="K3" s="1">
        <f>IF(AND((J3&gt;0),(J$5&gt;0)),(J3/J$5*100),"")</f>
        <v>487.67395626242552</v>
      </c>
      <c r="L3" s="11">
        <v>220.5</v>
      </c>
      <c r="M3" s="1">
        <f>IF(AND((L3&gt;0),(L$5&gt;0)),(L3/L$5*100),"")</f>
        <v>517.6056338028169</v>
      </c>
      <c r="N3" s="11">
        <v>216.9</v>
      </c>
      <c r="O3" s="1">
        <f>IF(AND((N3&gt;0),(N$5&gt;0)),(N3/N$5*100),"")</f>
        <v>455.67226890756302</v>
      </c>
      <c r="P3" s="11">
        <v>268</v>
      </c>
      <c r="Q3" s="1">
        <f>IF(AND((P3&gt;0),(P$5&gt;0)),(P3/P$5*100),"")</f>
        <v>528.5996055226824</v>
      </c>
      <c r="R3" s="11">
        <v>234.2</v>
      </c>
      <c r="S3" s="1">
        <f>IF(AND((R3&gt;0),(R$5&gt;0)),(R3/R$5*100),"")</f>
        <v>528.66817155756212</v>
      </c>
      <c r="T3" s="11">
        <v>232.2</v>
      </c>
      <c r="U3" s="1">
        <f>IF(AND((T3&gt;0),(T$5&gt;0)),(T3/T$5*100),"")</f>
        <v>518.30357142857144</v>
      </c>
      <c r="V3" s="11"/>
      <c r="W3" s="1" t="str">
        <f>IF(AND((V3&gt;0),(V$5&gt;0)),(V3/V$5*100),"")</f>
        <v/>
      </c>
      <c r="X3" s="11"/>
      <c r="Y3" s="1" t="str">
        <f>IF(AND((X3&gt;0),(X$5&gt;0)),(X3/X$5*100),"")</f>
        <v/>
      </c>
      <c r="Z3" s="11"/>
      <c r="AA3" s="1" t="str">
        <f>IF(AND((Z3&gt;0),(Z$5&gt;0)),(Z3/Z$5*100),"")</f>
        <v/>
      </c>
      <c r="AB3" s="11"/>
      <c r="AC3" s="1" t="str">
        <f>IF(AND((AB3&gt;0),(AB$5&gt;0)),(AB3/AB$5*100),"")</f>
        <v/>
      </c>
      <c r="AD3" s="11"/>
      <c r="AE3" s="1" t="str">
        <f t="shared" ref="AE3" si="0">IF(AND((AD3&gt;0),(AD$5&gt;0)),(AD3/AD$5*100),"")</f>
        <v/>
      </c>
      <c r="AF3" s="11"/>
      <c r="AG3" s="1" t="str">
        <f t="shared" ref="AG3" si="1">IF(AND((AF3&gt;0),(AF$5&gt;0)),(AF3/AF$5*100),"")</f>
        <v/>
      </c>
      <c r="AH3" s="11"/>
      <c r="AI3" s="1" t="str">
        <f t="shared" ref="AI3" si="2">IF(AND((AH3&gt;0),(AH$5&gt;0)),(AH3/AH$5*100),"")</f>
        <v/>
      </c>
      <c r="AJ3" s="11"/>
      <c r="AK3" s="1" t="str">
        <f t="shared" ref="AK3" si="3">IF(AND((AJ3&gt;0),(AJ$5&gt;0)),(AJ3/AJ$5*100),"")</f>
        <v/>
      </c>
      <c r="AL3" s="11"/>
      <c r="AM3" s="1" t="str">
        <f t="shared" ref="AM3" si="4">IF(AND((AL3&gt;0),(AL$5&gt;0)),(AL3/AL$5*100),"")</f>
        <v/>
      </c>
      <c r="AN3" s="11"/>
      <c r="AO3" s="1" t="str">
        <f t="shared" ref="AO3" si="5">IF(AND((AN3&gt;0),(AN$5&gt;0)),(AN3/AN$5*100),"")</f>
        <v/>
      </c>
      <c r="AP3" s="11"/>
      <c r="AQ3" s="1" t="str">
        <f t="shared" ref="AQ3" si="6">IF(AND((AP3&gt;0),(AP$5&gt;0)),(AP3/AP$5*100),"")</f>
        <v/>
      </c>
      <c r="AR3" s="11"/>
      <c r="AS3" s="1" t="str">
        <f t="shared" ref="AS3" si="7">IF(AND((AR3&gt;0),(AR$5&gt;0)),(AR3/AR$5*100),"")</f>
        <v/>
      </c>
      <c r="AT3" s="11"/>
      <c r="AU3" s="1" t="str">
        <f t="shared" ref="AU3" si="8">IF(AND((AT3&gt;0),(AT$5&gt;0)),(AT3/AT$5*100),"")</f>
        <v/>
      </c>
      <c r="AV3" s="11"/>
      <c r="AW3" s="1" t="str">
        <f t="shared" ref="AW3" si="9">IF(AND((AV3&gt;0),(AV$5&gt;0)),(AV3/AV$5*100),"")</f>
        <v/>
      </c>
      <c r="AX3" s="11"/>
      <c r="AY3" s="1" t="str">
        <f t="shared" ref="AY3" si="10">IF(AND((AX3&gt;0),(AX$5&gt;0)),(AX3/AX$5*100),"")</f>
        <v/>
      </c>
      <c r="AZ3" s="11"/>
      <c r="BA3" s="1" t="str">
        <f t="shared" ref="BA3" si="11">IF(AND((AZ3&gt;0),(AZ$5&gt;0)),(AZ3/AZ$5*100),"")</f>
        <v/>
      </c>
      <c r="BB3" s="11"/>
      <c r="BC3" s="1" t="str">
        <f t="shared" ref="BC3" si="12">IF(AND((BB3&gt;0),(BB$5&gt;0)),(BB3/BB$5*100),"")</f>
        <v/>
      </c>
      <c r="BD3" s="11"/>
      <c r="BE3" s="1" t="str">
        <f t="shared" ref="BE3" si="13">IF(AND((BD3&gt;0),(BD$5&gt;0)),(BD3/BD$5*100),"")</f>
        <v/>
      </c>
      <c r="BF3" s="11"/>
      <c r="BG3" s="1" t="str">
        <f t="shared" ref="BG3" si="14">IF(AND((BF3&gt;0),(BF$5&gt;0)),(BF3/BF$5*100),"")</f>
        <v/>
      </c>
      <c r="BH3" s="11"/>
      <c r="BI3" s="1" t="str">
        <f t="shared" ref="BI3" si="15">IF(AND((BH3&gt;0),(BH$5&gt;0)),(BH3/BH$5*100),"")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194.8</v>
      </c>
      <c r="BN3" s="22" t="str">
        <f>IF(COUNT(BM3)&gt;0,"–","?")</f>
        <v>–</v>
      </c>
      <c r="BO3" s="23">
        <f>IF(SUM(B3,D3,F3,H3,J3,L3,N3,P3,R3,T3,V3,X3,Z3,AB3,AD3,AF3,AH3,AJ3,AL3,AN3,AP3,AR3,AT3,AV3,AX3,AZ3,BB3,BD3,BF3,BH3)&gt;0,MAX(B3,D3,F3,H3,J3,L3,N3,P3,R3,T3,V3,X3,Z3,AB3,AD3,AF3,AH3,AJ3,AL3,AN3,AP3,AR3,AT3,AV3,AX3,AZ3,BB3,BD3,BF3,BH3),"")</f>
        <v>268</v>
      </c>
      <c r="BP3" s="24">
        <f>IF(SUM(C3,E3,G3,I3,K3,M3,O3,Q3,S3,U3,W3,Y3,AA3,AC3,AE3,AG3,AI3,AK3,AM3,AO3,AQ3,AS3,AU3,AW3,AY3,BA3,BC3,BE3,BG3,BI3)&gt;0,MIN(C3,E3,G3,I3,K3,M3,O3,Q3,S3,U3,W3,Y3,AA3,AC3,AE3,AG3,AI3,AK3,AM3,AO3,AQ3,AS3,AU3,AW3,AY3,BA3,BC3,BE3,BG3,BI3),"")</f>
        <v>455.67226890756302</v>
      </c>
      <c r="BQ3" s="25" t="str">
        <f>IF(COUNT(BP3)&gt;0,"–","?")</f>
        <v>–</v>
      </c>
      <c r="BR3" s="26">
        <f>IF(SUM(C3,E3,G3,I3,K3,M3,O3,Q3,S3,U3,W3,Y3,AA3,AC3,AE3,AG3,AI3,AK3,AM3,AO3,AQ3,AS3,AU3,AW3,AY3,BA3,BC3,BE3,BG3,BI3)&gt;0,MAX(C3,E3,G3,I3,K3,M3,O3,Q3,S3,U3,W3,Y3,AA3,AC3,AE3,AG3,AI3,AK3,AM3,AO3,AQ3,AS3,AU3,AW3,AY3,BA3,BC3,BE3,BG3,BI3),"")</f>
        <v>532</v>
      </c>
      <c r="BS3" s="27">
        <f>IF(SUM(B3,D3,F3,H3,J3,L3,N3,P3,R3,T3,V3,X3,Z3,AB3,AD3,AF3,AH3,AJ3,AL3,AN3,AP3,AR3,AT3,AV3,AX3,AZ3,BB3,BD3,BF3,BH3)&gt;0,AVERAGE(B3,D3,F3,H3,J3,L3,N3,P3,R3,T3,V3,X3,Z3,AB3,AD3,AF3,AH3,AJ3,AL3,AN3,AP3,AR3,AT3,AV3,AX3,AZ3,BB3,BD3,BF3,BH3),"?")</f>
        <v>230.98999999999995</v>
      </c>
      <c r="BT3" s="28">
        <f>IF(SUM(C3,E3,G3,I3,K3,M3,O3,Q3,S3,U3,W3,Y3,AA3,AC3,AE3,AG3,AI3,AK3,AM3,AO3,AQ3,AS3,AU3,AW3,AY3,BA3,BC3,BE3,BG3,BI3)&gt;0,AVERAGE(C3,E3,G3,I3,K3,M3,O3,Q3,S3,U3,W3,Y3,AA3,AC3,AE3,AG3,AI3,AK3,AM3,AO3,AQ3,AS3,AU3,AW3,AY3,BA3,BC3,BE3,BG3,BI3),"?")</f>
        <v>508.9613426955213</v>
      </c>
      <c r="BU3" s="22">
        <f>IF(COUNT(B3,D3,F3,H3,J3,L3,N3,P3,R3,T3,V3,X3,Z3,AB3,AD3,AF3,AH3,AJ3,AL3,AN3,AP3,AR3,AT3,AV3,AX3,AZ3,BB3,BD3,BF3,BH3)&gt;1,STDEV(B3,D3,F3,H3,J3,L3,N3,P3,R3,T3,V3,X3,Z3,AB3,AD3,AF3,AH3,AJ3,AL3,AN3,AP3,AR3,AT3,AV3,AX3,AZ3,BB3,BD3,BF3,BH3),"?")</f>
        <v>19.124123799827043</v>
      </c>
      <c r="BV3" s="29">
        <f>IF(COUNT(C3,E3,G3,I3,K3,M3,O3,Q3,S3,U3,W3,Y3,AA3,AC3,AE3,AG3,AI3,AK3,AM3,AO3,AQ3,AS3,AU3,AW3,AY3,BA3,BC3,BE3,BG3,BI3)&gt;1,STDEV(C3,E3,G3,I3,K3,M3,O3,Q3,S3,U3,W3,Y3,AA3,AC3,AE3,AG3,AI3,AK3,AM3,AO3,AQ3,AS3,AU3,AW3,AY3,BA3,BC3,BE3,BG3,BI3),"?")</f>
        <v>25.360596436533456</v>
      </c>
      <c r="BW3" s="22">
        <f>IF(COUNT(B3)&gt;0,B3,"?")</f>
        <v>231.6</v>
      </c>
      <c r="BX3" s="25">
        <f>IF(COUNT(C3)&gt;0,C3,"?")</f>
        <v>481.49688149688143</v>
      </c>
    </row>
    <row r="4" spans="1:76" ht="16.5" customHeight="1" x14ac:dyDescent="0.2">
      <c r="A4" s="10" t="s">
        <v>116</v>
      </c>
      <c r="B4" s="131"/>
      <c r="C4" s="132"/>
      <c r="D4" s="131"/>
      <c r="E4" s="132"/>
      <c r="F4" s="131"/>
      <c r="G4" s="132"/>
      <c r="H4" s="131"/>
      <c r="I4" s="132"/>
      <c r="J4" s="131"/>
      <c r="K4" s="132"/>
      <c r="L4" s="131"/>
      <c r="M4" s="132"/>
      <c r="N4" s="131"/>
      <c r="O4" s="132"/>
      <c r="P4" s="131"/>
      <c r="Q4" s="132"/>
      <c r="R4" s="131"/>
      <c r="S4" s="132"/>
      <c r="T4" s="131"/>
      <c r="U4" s="132"/>
      <c r="V4" s="131"/>
      <c r="W4" s="132"/>
      <c r="X4" s="131"/>
      <c r="Y4" s="132"/>
      <c r="Z4" s="131"/>
      <c r="AA4" s="132"/>
      <c r="AB4" s="131"/>
      <c r="AC4" s="132"/>
      <c r="AD4" s="131"/>
      <c r="AE4" s="132"/>
      <c r="AF4" s="131"/>
      <c r="AG4" s="132"/>
      <c r="AH4" s="131"/>
      <c r="AI4" s="132"/>
      <c r="AJ4" s="131"/>
      <c r="AK4" s="132"/>
      <c r="AL4" s="131"/>
      <c r="AM4" s="132"/>
      <c r="AN4" s="131"/>
      <c r="AO4" s="132"/>
      <c r="AP4" s="131"/>
      <c r="AQ4" s="132"/>
      <c r="AR4" s="131"/>
      <c r="AS4" s="132"/>
      <c r="AT4" s="131"/>
      <c r="AU4" s="132"/>
      <c r="AV4" s="131"/>
      <c r="AW4" s="132"/>
      <c r="AX4" s="131"/>
      <c r="AY4" s="132"/>
      <c r="AZ4" s="131"/>
      <c r="BA4" s="132"/>
      <c r="BB4" s="131"/>
      <c r="BC4" s="132"/>
      <c r="BD4" s="131"/>
      <c r="BE4" s="132"/>
      <c r="BF4" s="131"/>
      <c r="BG4" s="132"/>
      <c r="BH4" s="131"/>
      <c r="BI4" s="132"/>
      <c r="BJ4" s="12"/>
      <c r="BK4" s="55"/>
      <c r="BL4" s="20"/>
      <c r="BM4" s="21"/>
      <c r="BN4" s="22"/>
      <c r="BO4" s="23"/>
      <c r="BP4" s="24"/>
      <c r="BQ4" s="25"/>
      <c r="BR4" s="26"/>
      <c r="BS4" s="27"/>
      <c r="BT4" s="28"/>
      <c r="BU4" s="22"/>
      <c r="BV4" s="29"/>
      <c r="BW4" s="22"/>
      <c r="BX4" s="25"/>
    </row>
    <row r="5" spans="1:76" ht="16.5" customHeight="1" x14ac:dyDescent="0.2">
      <c r="A5" s="13" t="s">
        <v>28</v>
      </c>
      <c r="B5" s="14">
        <v>48.1</v>
      </c>
      <c r="C5" s="2" t="s">
        <v>3</v>
      </c>
      <c r="D5" s="14">
        <v>45</v>
      </c>
      <c r="E5" s="2" t="s">
        <v>3</v>
      </c>
      <c r="F5" s="14">
        <v>43.3</v>
      </c>
      <c r="G5" s="2" t="s">
        <v>3</v>
      </c>
      <c r="H5" s="14">
        <v>37.799999999999997</v>
      </c>
      <c r="I5" s="2" t="s">
        <v>3</v>
      </c>
      <c r="J5" s="14">
        <v>50.3</v>
      </c>
      <c r="K5" s="2" t="s">
        <v>3</v>
      </c>
      <c r="L5" s="14">
        <v>42.6</v>
      </c>
      <c r="M5" s="2" t="s">
        <v>3</v>
      </c>
      <c r="N5" s="14">
        <v>47.6</v>
      </c>
      <c r="O5" s="2" t="s">
        <v>3</v>
      </c>
      <c r="P5" s="14">
        <v>50.7</v>
      </c>
      <c r="Q5" s="2" t="s">
        <v>3</v>
      </c>
      <c r="R5" s="14">
        <v>44.3</v>
      </c>
      <c r="S5" s="2" t="s">
        <v>3</v>
      </c>
      <c r="T5" s="14">
        <v>44.8</v>
      </c>
      <c r="U5" s="2" t="s">
        <v>3</v>
      </c>
      <c r="V5" s="14"/>
      <c r="W5" s="2" t="s">
        <v>3</v>
      </c>
      <c r="X5" s="14"/>
      <c r="Y5" s="2" t="s">
        <v>3</v>
      </c>
      <c r="Z5" s="14"/>
      <c r="AA5" s="2" t="s">
        <v>3</v>
      </c>
      <c r="AB5" s="14"/>
      <c r="AC5" s="2" t="s">
        <v>3</v>
      </c>
      <c r="AD5" s="14"/>
      <c r="AE5" s="2" t="s">
        <v>3</v>
      </c>
      <c r="AF5" s="14"/>
      <c r="AG5" s="2" t="s">
        <v>3</v>
      </c>
      <c r="AH5" s="14"/>
      <c r="AI5" s="2" t="s">
        <v>3</v>
      </c>
      <c r="AJ5" s="14"/>
      <c r="AK5" s="2" t="s">
        <v>3</v>
      </c>
      <c r="AL5" s="14"/>
      <c r="AM5" s="2" t="s">
        <v>3</v>
      </c>
      <c r="AN5" s="14"/>
      <c r="AO5" s="2" t="s">
        <v>3</v>
      </c>
      <c r="AP5" s="14"/>
      <c r="AQ5" s="2" t="s">
        <v>3</v>
      </c>
      <c r="AR5" s="14"/>
      <c r="AS5" s="2" t="s">
        <v>3</v>
      </c>
      <c r="AT5" s="14"/>
      <c r="AU5" s="2" t="s">
        <v>3</v>
      </c>
      <c r="AV5" s="14"/>
      <c r="AW5" s="2" t="s">
        <v>3</v>
      </c>
      <c r="AX5" s="14"/>
      <c r="AY5" s="2" t="s">
        <v>3</v>
      </c>
      <c r="AZ5" s="14"/>
      <c r="BA5" s="2" t="s">
        <v>3</v>
      </c>
      <c r="BB5" s="14"/>
      <c r="BC5" s="2" t="s">
        <v>3</v>
      </c>
      <c r="BD5" s="14"/>
      <c r="BE5" s="2" t="s">
        <v>3</v>
      </c>
      <c r="BF5" s="14"/>
      <c r="BG5" s="2" t="s">
        <v>3</v>
      </c>
      <c r="BH5" s="14"/>
      <c r="BI5" s="2" t="s">
        <v>3</v>
      </c>
      <c r="BK5" s="56" t="s">
        <v>28</v>
      </c>
      <c r="BL5" s="30">
        <f t="shared" ref="BL5:BL38" si="16">COUNT(B5,D5,F5,H5,J5,L5,N5,P5,R5,T5,V5,X5,Z5,AB5,AD5,AF5,AH5,AJ5,AL5,AN5,AP5,AR5,AT5,AV5,AX5,AZ5,BB5,BD5,BF5,BH5)</f>
        <v>10</v>
      </c>
      <c r="BM5" s="31">
        <f t="shared" ref="BM5:BM38" si="17">IF(SUM(B5,D5,F5,H5,J5,L5,N5,P5,R5,T5,V5,X5,Z5,AB5,AD5,AF5,AH5,AJ5,AL5,AN5,AP5,AR5,AT5,AV5,AX5,AZ5,BB5,BD5,BF5,BH5)&gt;0,MIN(B5,D5,F5,H5,J5,L5,N5,P5,R5,T5,V5,X5,Z5,AB5,AD5,AF5,AH5,AJ5,AL5,AN5,AP5,AR5,AT5,AV5,AX5,AZ5,BB5,BD5,BF5,BH5),"")</f>
        <v>37.799999999999997</v>
      </c>
      <c r="BN5" s="32" t="str">
        <f t="shared" ref="BN5:BN38" si="18">IF(COUNT(BM5)&gt;0,"–","?")</f>
        <v>–</v>
      </c>
      <c r="BO5" s="33">
        <f t="shared" ref="BO5:BO38" si="19">IF(SUM(B5,D5,F5,H5,J5,L5,N5,P5,R5,T5,V5,X5,Z5,AB5,AD5,AF5,AH5,AJ5,AL5,AN5,AP5,AR5,AT5,AV5,AX5,AZ5,BB5,BD5,BF5,BH5)&gt;0,MAX(B5,D5,F5,H5,J5,L5,N5,P5,R5,T5,V5,X5,Z5,AB5,AD5,AF5,AH5,AJ5,AL5,AN5,AP5,AR5,AT5,AV5,AX5,AZ5,BB5,BD5,BF5,BH5),"")</f>
        <v>50.7</v>
      </c>
      <c r="BP5" s="34" t="str">
        <f t="shared" ref="BP5:BP38" si="20">IF(SUM(C5,E5,G5,I5,K5,M5,O5,Q5,S5,U5,W5,Y5,AA5,AC5,AE5,AG5,AI5,AK5,AM5,AO5,AQ5,AS5,AU5,AW5,AY5,BA5,BC5,BE5,BG5,BI5)&gt;0,MIN(C5,E5,G5,I5,K5,M5,O5,Q5,S5,U5,W5,Y5,AA5,AC5,AE5,AG5,AI5,AK5,AM5,AO5,AQ5,AS5,AU5,AW5,AY5,BA5,BC5,BE5,BG5,BI5),"")</f>
        <v/>
      </c>
      <c r="BQ5" s="6" t="s">
        <v>3</v>
      </c>
      <c r="BR5" s="36" t="str">
        <f t="shared" ref="BR5:BR38" si="21">IF(SUM(C5,E5,G5,I5,K5,M5,O5,Q5,S5,U5,W5,Y5,AA5,AC5,AE5,AG5,AI5,AK5,AM5,AO5,AQ5,AS5,AU5,AW5,AY5,BA5,BC5,BE5,BG5,BI5)&gt;0,MAX(C5,E5,G5,I5,K5,M5,O5,Q5,S5,U5,W5,Y5,AA5,AC5,AE5,AG5,AI5,AK5,AM5,AO5,AQ5,AS5,AU5,AW5,AY5,BA5,BC5,BE5,BG5,BI5),"")</f>
        <v/>
      </c>
      <c r="BS5" s="37">
        <f t="shared" ref="BS5:BT38" si="22">IF(SUM(B5,D5,F5,H5,J5,L5,N5,P5,R5,T5,V5,X5,Z5,AB5,AD5,AF5,AH5,AJ5,AL5,AN5,AP5,AR5,AT5,AV5,AX5,AZ5,BB5,BD5,BF5,BH5)&gt;0,AVERAGE(B5,D5,F5,H5,J5,L5,N5,P5,R5,T5,V5,X5,Z5,AB5,AD5,AF5,AH5,AJ5,AL5,AN5,AP5,AR5,AT5,AV5,AX5,AZ5,BB5,BD5,BF5,BH5),"?")</f>
        <v>45.45</v>
      </c>
      <c r="BT5" s="38" t="s">
        <v>3</v>
      </c>
      <c r="BU5" s="32">
        <f t="shared" ref="BU5:BV38" si="23">IF(COUNT(B5,D5,F5,H5,J5,L5,N5,P5,R5,T5,V5,X5,Z5,AB5,AD5,AF5,AH5,AJ5,AL5,AN5,AP5,AR5,AT5,AV5,AX5,AZ5,BB5,BD5,BF5,BH5)&gt;1,STDEV(B5,D5,F5,H5,J5,L5,N5,P5,R5,T5,V5,X5,Z5,AB5,AD5,AF5,AH5,AJ5,AL5,AN5,AP5,AR5,AT5,AV5,AX5,AZ5,BB5,BD5,BF5,BH5),"?")</f>
        <v>3.886515148561756</v>
      </c>
      <c r="BV5" s="39" t="s">
        <v>3</v>
      </c>
      <c r="BW5" s="32">
        <f t="shared" ref="BW5:BX38" si="24">IF(COUNT(B5)&gt;0,B5,"?")</f>
        <v>48.1</v>
      </c>
      <c r="BX5" s="35" t="s">
        <v>3</v>
      </c>
    </row>
    <row r="6" spans="1:76" ht="16.5" customHeight="1" x14ac:dyDescent="0.2">
      <c r="A6" s="16" t="s">
        <v>19</v>
      </c>
      <c r="B6" s="17"/>
      <c r="C6" s="3"/>
      <c r="D6" s="17"/>
      <c r="E6" s="3"/>
      <c r="F6" s="17"/>
      <c r="G6" s="3"/>
      <c r="H6" s="17"/>
      <c r="I6" s="3"/>
      <c r="J6" s="17"/>
      <c r="K6" s="3"/>
      <c r="L6" s="17"/>
      <c r="M6" s="3"/>
      <c r="N6" s="17"/>
      <c r="O6" s="3"/>
      <c r="P6" s="17"/>
      <c r="Q6" s="3"/>
      <c r="R6" s="17"/>
      <c r="S6" s="3"/>
      <c r="T6" s="17"/>
      <c r="U6" s="3"/>
      <c r="V6" s="17"/>
      <c r="W6" s="3"/>
      <c r="X6" s="17"/>
      <c r="Y6" s="3"/>
      <c r="Z6" s="17"/>
      <c r="AA6" s="3"/>
      <c r="AB6" s="17"/>
      <c r="AC6" s="3"/>
      <c r="AD6" s="17"/>
      <c r="AE6" s="3"/>
      <c r="AF6" s="17"/>
      <c r="AG6" s="3"/>
      <c r="AH6" s="17"/>
      <c r="AI6" s="3"/>
      <c r="AJ6" s="17"/>
      <c r="AK6" s="3"/>
      <c r="AL6" s="17"/>
      <c r="AM6" s="3"/>
      <c r="AN6" s="17"/>
      <c r="AO6" s="3"/>
      <c r="AP6" s="17"/>
      <c r="AQ6" s="3"/>
      <c r="AR6" s="17"/>
      <c r="AS6" s="3"/>
      <c r="AT6" s="17"/>
      <c r="AU6" s="3"/>
      <c r="AV6" s="17"/>
      <c r="AW6" s="3"/>
      <c r="AX6" s="17"/>
      <c r="AY6" s="3"/>
      <c r="AZ6" s="17"/>
      <c r="BA6" s="3"/>
      <c r="BB6" s="17"/>
      <c r="BC6" s="3"/>
      <c r="BD6" s="17"/>
      <c r="BE6" s="3"/>
      <c r="BF6" s="17"/>
      <c r="BG6" s="3"/>
      <c r="BH6" s="17"/>
      <c r="BI6" s="3"/>
      <c r="BK6" s="56" t="s">
        <v>19</v>
      </c>
      <c r="BL6" s="30"/>
      <c r="BM6" s="31"/>
      <c r="BN6" s="32"/>
      <c r="BO6" s="33"/>
      <c r="BP6" s="34"/>
      <c r="BQ6" s="35"/>
      <c r="BR6" s="36"/>
      <c r="BS6" s="37"/>
      <c r="BT6" s="38"/>
      <c r="BU6" s="32"/>
      <c r="BV6" s="39"/>
      <c r="BW6" s="32"/>
      <c r="BX6" s="35"/>
    </row>
    <row r="7" spans="1:76" ht="16.5" customHeight="1" x14ac:dyDescent="0.2">
      <c r="A7" s="10" t="s">
        <v>20</v>
      </c>
      <c r="B7" s="18">
        <v>12.3</v>
      </c>
      <c r="C7" s="4">
        <f>IF(AND((B7&gt;0),(B$5&gt;0)),(B7/B$5*100),"")</f>
        <v>25.571725571725572</v>
      </c>
      <c r="D7" s="18">
        <v>20.7</v>
      </c>
      <c r="E7" s="4">
        <f>IF(AND((D7&gt;0),(D$5&gt;0)),(D7/D$5*100),"")</f>
        <v>46</v>
      </c>
      <c r="F7" s="18"/>
      <c r="G7" s="4" t="str">
        <f>IF(AND((F7&gt;0),(F$5&gt;0)),(F7/F$5*100),"")</f>
        <v/>
      </c>
      <c r="H7" s="18"/>
      <c r="I7" s="4" t="str">
        <f>IF(AND((H7&gt;0),(H$5&gt;0)),(H7/H$5*100),"")</f>
        <v/>
      </c>
      <c r="J7" s="18">
        <v>21.2</v>
      </c>
      <c r="K7" s="4">
        <f>IF(AND((J7&gt;0),(J$5&gt;0)),(J7/J$5*100),"")</f>
        <v>42.14711729622266</v>
      </c>
      <c r="L7" s="18"/>
      <c r="M7" s="4" t="str">
        <f>IF(AND((L7&gt;0),(L$5&gt;0)),(L7/L$5*100),"")</f>
        <v/>
      </c>
      <c r="N7" s="18">
        <v>9.1</v>
      </c>
      <c r="O7" s="4">
        <f>IF(AND((N7&gt;0),(N$5&gt;0)),(N7/N$5*100),"")</f>
        <v>19.117647058823529</v>
      </c>
      <c r="P7" s="18">
        <v>21.2</v>
      </c>
      <c r="Q7" s="4">
        <f>IF(AND((P7&gt;0),(P$5&gt;0)),(P7/P$5*100),"")</f>
        <v>41.814595660749504</v>
      </c>
      <c r="R7" s="18"/>
      <c r="S7" s="4" t="str">
        <f>IF(AND((R7&gt;0),(R$5&gt;0)),(R7/R$5*100),"")</f>
        <v/>
      </c>
      <c r="T7" s="18">
        <v>24</v>
      </c>
      <c r="U7" s="4">
        <f>IF(AND((T7&gt;0),(T$5&gt;0)),(T7/T$5*100),"")</f>
        <v>53.571428571428569</v>
      </c>
      <c r="V7" s="18"/>
      <c r="W7" s="4" t="str">
        <f>IF(AND((V7&gt;0),(V$5&gt;0)),(V7/V$5*100),"")</f>
        <v/>
      </c>
      <c r="X7" s="18"/>
      <c r="Y7" s="4" t="str">
        <f>IF(AND((X7&gt;0),(X$5&gt;0)),(X7/X$5*100),"")</f>
        <v/>
      </c>
      <c r="Z7" s="18"/>
      <c r="AA7" s="4" t="str">
        <f>IF(AND((Z7&gt;0),(Z$5&gt;0)),(Z7/Z$5*100),"")</f>
        <v/>
      </c>
      <c r="AB7" s="18"/>
      <c r="AC7" s="4" t="str">
        <f>IF(AND((AB7&gt;0),(AB$5&gt;0)),(AB7/AB$5*100),"")</f>
        <v/>
      </c>
      <c r="AD7" s="18"/>
      <c r="AE7" s="4" t="str">
        <f t="shared" ref="AE7:AE11" si="25">IF(AND((AD7&gt;0),(AD$5&gt;0)),(AD7/AD$5*100),"")</f>
        <v/>
      </c>
      <c r="AF7" s="18"/>
      <c r="AG7" s="4" t="str">
        <f t="shared" ref="AG7:AG11" si="26">IF(AND((AF7&gt;0),(AF$5&gt;0)),(AF7/AF$5*100),"")</f>
        <v/>
      </c>
      <c r="AH7" s="18"/>
      <c r="AI7" s="4" t="str">
        <f t="shared" ref="AI7:AI11" si="27">IF(AND((AH7&gt;0),(AH$5&gt;0)),(AH7/AH$5*100),"")</f>
        <v/>
      </c>
      <c r="AJ7" s="18"/>
      <c r="AK7" s="4" t="str">
        <f t="shared" ref="AK7:AK11" si="28">IF(AND((AJ7&gt;0),(AJ$5&gt;0)),(AJ7/AJ$5*100),"")</f>
        <v/>
      </c>
      <c r="AL7" s="18"/>
      <c r="AM7" s="4" t="str">
        <f t="shared" ref="AM7:AM11" si="29">IF(AND((AL7&gt;0),(AL$5&gt;0)),(AL7/AL$5*100),"")</f>
        <v/>
      </c>
      <c r="AN7" s="18"/>
      <c r="AO7" s="4" t="str">
        <f t="shared" ref="AO7:AO11" si="30">IF(AND((AN7&gt;0),(AN$5&gt;0)),(AN7/AN$5*100),"")</f>
        <v/>
      </c>
      <c r="AP7" s="18"/>
      <c r="AQ7" s="4" t="str">
        <f t="shared" ref="AQ7:AQ11" si="31">IF(AND((AP7&gt;0),(AP$5&gt;0)),(AP7/AP$5*100),"")</f>
        <v/>
      </c>
      <c r="AR7" s="18"/>
      <c r="AS7" s="4" t="str">
        <f t="shared" ref="AS7:AS11" si="32">IF(AND((AR7&gt;0),(AR$5&gt;0)),(AR7/AR$5*100),"")</f>
        <v/>
      </c>
      <c r="AT7" s="18"/>
      <c r="AU7" s="4" t="str">
        <f t="shared" ref="AU7:AU11" si="33">IF(AND((AT7&gt;0),(AT$5&gt;0)),(AT7/AT$5*100),"")</f>
        <v/>
      </c>
      <c r="AV7" s="18"/>
      <c r="AW7" s="4" t="str">
        <f t="shared" ref="AW7:AW11" si="34">IF(AND((AV7&gt;0),(AV$5&gt;0)),(AV7/AV$5*100),"")</f>
        <v/>
      </c>
      <c r="AX7" s="18"/>
      <c r="AY7" s="4" t="str">
        <f t="shared" ref="AY7:AY11" si="35">IF(AND((AX7&gt;0),(AX$5&gt;0)),(AX7/AX$5*100),"")</f>
        <v/>
      </c>
      <c r="AZ7" s="18"/>
      <c r="BA7" s="4" t="str">
        <f t="shared" ref="BA7:BA11" si="36">IF(AND((AZ7&gt;0),(AZ$5&gt;0)),(AZ7/AZ$5*100),"")</f>
        <v/>
      </c>
      <c r="BB7" s="18"/>
      <c r="BC7" s="4" t="str">
        <f t="shared" ref="BC7:BC11" si="37">IF(AND((BB7&gt;0),(BB$5&gt;0)),(BB7/BB$5*100),"")</f>
        <v/>
      </c>
      <c r="BD7" s="18"/>
      <c r="BE7" s="4" t="str">
        <f t="shared" ref="BE7:BE11" si="38">IF(AND((BD7&gt;0),(BD$5&gt;0)),(BD7/BD$5*100),"")</f>
        <v/>
      </c>
      <c r="BF7" s="18"/>
      <c r="BG7" s="4" t="str">
        <f t="shared" ref="BG7:BG11" si="39">IF(AND((BF7&gt;0),(BF$5&gt;0)),(BF7/BF$5*100),"")</f>
        <v/>
      </c>
      <c r="BH7" s="18"/>
      <c r="BI7" s="4" t="str">
        <f t="shared" ref="BI7:BI11" si="40">IF(AND((BH7&gt;0),(BH$5&gt;0)),(BH7/BH$5*100),"")</f>
        <v/>
      </c>
      <c r="BK7" s="57" t="s">
        <v>20</v>
      </c>
      <c r="BL7" s="30">
        <f t="shared" si="16"/>
        <v>6</v>
      </c>
      <c r="BM7" s="31">
        <f t="shared" si="17"/>
        <v>9.1</v>
      </c>
      <c r="BN7" s="32" t="str">
        <f t="shared" si="18"/>
        <v>–</v>
      </c>
      <c r="BO7" s="33">
        <f t="shared" si="19"/>
        <v>24</v>
      </c>
      <c r="BP7" s="34">
        <f t="shared" si="20"/>
        <v>19.117647058823529</v>
      </c>
      <c r="BQ7" s="35" t="str">
        <f t="shared" ref="BQ7:BQ37" si="41">IF(COUNT(BP7)&gt;0,"–","?")</f>
        <v>–</v>
      </c>
      <c r="BR7" s="36">
        <f t="shared" si="21"/>
        <v>53.571428571428569</v>
      </c>
      <c r="BS7" s="37">
        <f t="shared" si="22"/>
        <v>18.083333333333332</v>
      </c>
      <c r="BT7" s="38">
        <f t="shared" si="22"/>
        <v>38.037085693158303</v>
      </c>
      <c r="BU7" s="32">
        <f t="shared" si="23"/>
        <v>5.9233155130101505</v>
      </c>
      <c r="BV7" s="39">
        <f t="shared" si="23"/>
        <v>13.032391303567998</v>
      </c>
      <c r="BW7" s="32">
        <f t="shared" si="24"/>
        <v>12.3</v>
      </c>
      <c r="BX7" s="35">
        <f t="shared" si="24"/>
        <v>25.571725571725572</v>
      </c>
    </row>
    <row r="8" spans="1:76" ht="16.5" customHeight="1" x14ac:dyDescent="0.2">
      <c r="A8" s="10" t="s">
        <v>21</v>
      </c>
      <c r="B8" s="19">
        <v>10.4</v>
      </c>
      <c r="C8" s="4">
        <f>IF(AND((B8&gt;0),(B$5&gt;0)),(B8/B$5*100),"")</f>
        <v>21.621621621621621</v>
      </c>
      <c r="D8" s="19">
        <v>9.4</v>
      </c>
      <c r="E8" s="4">
        <f>IF(AND((D8&gt;0),(D$5&gt;0)),(D8/D$5*100),"")</f>
        <v>20.888888888888889</v>
      </c>
      <c r="F8" s="19">
        <v>9</v>
      </c>
      <c r="G8" s="4">
        <f>IF(AND((F8&gt;0),(F$5&gt;0)),(F8/F$5*100),"")</f>
        <v>20.785219399538107</v>
      </c>
      <c r="H8" s="19">
        <v>7</v>
      </c>
      <c r="I8" s="4">
        <f>IF(AND((H8&gt;0),(H$5&gt;0)),(H8/H$5*100),"")</f>
        <v>18.518518518518519</v>
      </c>
      <c r="J8" s="19">
        <v>10.7</v>
      </c>
      <c r="K8" s="4">
        <f>IF(AND((J8&gt;0),(J$5&gt;0)),(J8/J$5*100),"")</f>
        <v>21.272365805168985</v>
      </c>
      <c r="L8" s="19">
        <v>9.6999999999999993</v>
      </c>
      <c r="M8" s="4">
        <f>IF(AND((L8&gt;0),(L$5&gt;0)),(L8/L$5*100),"")</f>
        <v>22.769953051643192</v>
      </c>
      <c r="N8" s="19">
        <v>9.1999999999999993</v>
      </c>
      <c r="O8" s="4">
        <f>IF(AND((N8&gt;0),(N$5&gt;0)),(N8/N$5*100),"")</f>
        <v>19.327731092436974</v>
      </c>
      <c r="P8" s="19">
        <v>11.5</v>
      </c>
      <c r="Q8" s="4">
        <f>IF(AND((P8&gt;0),(P$5&gt;0)),(P8/P$5*100),"")</f>
        <v>22.682445759368836</v>
      </c>
      <c r="R8" s="19">
        <v>10.8</v>
      </c>
      <c r="S8" s="4">
        <f>IF(AND((R8&gt;0),(R$5&gt;0)),(R8/R$5*100),"")</f>
        <v>24.379232505643344</v>
      </c>
      <c r="T8" s="19">
        <v>8.4</v>
      </c>
      <c r="U8" s="4">
        <f>IF(AND((T8&gt;0),(T$5&gt;0)),(T8/T$5*100),"")</f>
        <v>18.750000000000004</v>
      </c>
      <c r="V8" s="19"/>
      <c r="W8" s="4" t="str">
        <f>IF(AND((V8&gt;0),(V$5&gt;0)),(V8/V$5*100),"")</f>
        <v/>
      </c>
      <c r="X8" s="19"/>
      <c r="Y8" s="4" t="str">
        <f>IF(AND((X8&gt;0),(X$5&gt;0)),(X8/X$5*100),"")</f>
        <v/>
      </c>
      <c r="Z8" s="19"/>
      <c r="AA8" s="4" t="str">
        <f>IF(AND((Z8&gt;0),(Z$5&gt;0)),(Z8/Z$5*100),"")</f>
        <v/>
      </c>
      <c r="AB8" s="19"/>
      <c r="AC8" s="4" t="str">
        <f>IF(AND((AB8&gt;0),(AB$5&gt;0)),(AB8/AB$5*100),"")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21</v>
      </c>
      <c r="BL8" s="30">
        <f t="shared" si="16"/>
        <v>10</v>
      </c>
      <c r="BM8" s="31">
        <f t="shared" si="17"/>
        <v>7</v>
      </c>
      <c r="BN8" s="32" t="str">
        <f t="shared" si="18"/>
        <v>–</v>
      </c>
      <c r="BO8" s="33">
        <f t="shared" si="19"/>
        <v>11.5</v>
      </c>
      <c r="BP8" s="34">
        <f t="shared" si="20"/>
        <v>18.518518518518519</v>
      </c>
      <c r="BQ8" s="35" t="str">
        <f t="shared" si="41"/>
        <v>–</v>
      </c>
      <c r="BR8" s="36">
        <f t="shared" si="21"/>
        <v>24.379232505643344</v>
      </c>
      <c r="BS8" s="37">
        <f t="shared" si="22"/>
        <v>9.6100000000000012</v>
      </c>
      <c r="BT8" s="38">
        <f t="shared" si="22"/>
        <v>21.09959766428285</v>
      </c>
      <c r="BU8" s="32">
        <f t="shared" si="23"/>
        <v>1.3194695904036584</v>
      </c>
      <c r="BV8" s="39">
        <f t="shared" si="23"/>
        <v>1.8802830613709716</v>
      </c>
      <c r="BW8" s="32">
        <f t="shared" si="24"/>
        <v>10.4</v>
      </c>
      <c r="BX8" s="35">
        <f t="shared" si="24"/>
        <v>21.621621621621621</v>
      </c>
    </row>
    <row r="9" spans="1:76" ht="16.5" customHeight="1" x14ac:dyDescent="0.2">
      <c r="A9" s="10" t="s">
        <v>22</v>
      </c>
      <c r="B9" s="19">
        <v>20</v>
      </c>
      <c r="C9" s="4">
        <f>IF(AND((B9&gt;0),(B$5&gt;0)),(B9/B$5*100),"")</f>
        <v>41.580041580041573</v>
      </c>
      <c r="D9" s="19"/>
      <c r="E9" s="4" t="str">
        <f>IF(AND((D9&gt;0),(D$5&gt;0)),(D9/D$5*100),"")</f>
        <v/>
      </c>
      <c r="F9" s="19">
        <v>24.6</v>
      </c>
      <c r="G9" s="4">
        <f>IF(AND((F9&gt;0),(F$5&gt;0)),(F9/F$5*100),"")</f>
        <v>56.812933025404163</v>
      </c>
      <c r="H9" s="19">
        <v>17.100000000000001</v>
      </c>
      <c r="I9" s="4">
        <f>IF(AND((H9&gt;0),(H$5&gt;0)),(H9/H$5*100),"")</f>
        <v>45.238095238095241</v>
      </c>
      <c r="J9" s="19">
        <v>26.2</v>
      </c>
      <c r="K9" s="4">
        <f>IF(AND((J9&gt;0),(J$5&gt;0)),(J9/J$5*100),"")</f>
        <v>52.087475149105366</v>
      </c>
      <c r="L9" s="19"/>
      <c r="M9" s="4" t="str">
        <f>IF(AND((L9&gt;0),(L$5&gt;0)),(L9/L$5*100),"")</f>
        <v/>
      </c>
      <c r="N9" s="19"/>
      <c r="O9" s="4" t="str">
        <f>IF(AND((N9&gt;0),(N$5&gt;0)),(N9/N$5*100),"")</f>
        <v/>
      </c>
      <c r="P9" s="19">
        <v>23.1</v>
      </c>
      <c r="Q9" s="4">
        <f>IF(AND((P9&gt;0),(P$5&gt;0)),(P9/P$5*100),"")</f>
        <v>45.562130177514796</v>
      </c>
      <c r="R9" s="19"/>
      <c r="S9" s="4" t="str">
        <f>IF(AND((R9&gt;0),(R$5&gt;0)),(R9/R$5*100),"")</f>
        <v/>
      </c>
      <c r="T9" s="19">
        <v>25</v>
      </c>
      <c r="U9" s="4">
        <f>IF(AND((T9&gt;0),(T$5&gt;0)),(T9/T$5*100),"")</f>
        <v>55.803571428571431</v>
      </c>
      <c r="V9" s="19"/>
      <c r="W9" s="4" t="str">
        <f>IF(AND((V9&gt;0),(V$5&gt;0)),(V9/V$5*100),"")</f>
        <v/>
      </c>
      <c r="X9" s="19"/>
      <c r="Y9" s="4" t="str">
        <f>IF(AND((X9&gt;0),(X$5&gt;0)),(X9/X$5*100),"")</f>
        <v/>
      </c>
      <c r="Z9" s="19"/>
      <c r="AA9" s="4" t="str">
        <f>IF(AND((Z9&gt;0),(Z$5&gt;0)),(Z9/Z$5*100),"")</f>
        <v/>
      </c>
      <c r="AB9" s="19"/>
      <c r="AC9" s="4" t="str">
        <f>IF(AND((AB9&gt;0),(AB$5&gt;0)),(AB9/AB$5*100),"")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22</v>
      </c>
      <c r="BL9" s="30">
        <f t="shared" si="16"/>
        <v>6</v>
      </c>
      <c r="BM9" s="31">
        <f t="shared" si="17"/>
        <v>17.100000000000001</v>
      </c>
      <c r="BN9" s="32" t="str">
        <f t="shared" si="18"/>
        <v>–</v>
      </c>
      <c r="BO9" s="33">
        <f t="shared" si="19"/>
        <v>26.2</v>
      </c>
      <c r="BP9" s="34">
        <f t="shared" si="20"/>
        <v>41.580041580041573</v>
      </c>
      <c r="BQ9" s="35" t="str">
        <f t="shared" si="41"/>
        <v>–</v>
      </c>
      <c r="BR9" s="36">
        <f t="shared" si="21"/>
        <v>56.812933025404163</v>
      </c>
      <c r="BS9" s="37">
        <f t="shared" si="22"/>
        <v>22.666666666666668</v>
      </c>
      <c r="BT9" s="38">
        <f t="shared" si="22"/>
        <v>49.514041099788763</v>
      </c>
      <c r="BU9" s="32">
        <f t="shared" si="23"/>
        <v>3.4627542024617868</v>
      </c>
      <c r="BV9" s="39">
        <f t="shared" si="23"/>
        <v>6.2658477356817874</v>
      </c>
      <c r="BW9" s="32">
        <f t="shared" si="24"/>
        <v>20</v>
      </c>
      <c r="BX9" s="35">
        <f t="shared" si="24"/>
        <v>41.580041580041573</v>
      </c>
    </row>
    <row r="10" spans="1:76" ht="16.5" customHeight="1" x14ac:dyDescent="0.2">
      <c r="A10" s="10" t="s">
        <v>24</v>
      </c>
      <c r="B10" s="19">
        <v>8.6999999999999993</v>
      </c>
      <c r="C10" s="4">
        <f>IF(AND((B10&gt;0),(B$5&gt;0)),(B10/B$5*100),"")</f>
        <v>18.087318087318085</v>
      </c>
      <c r="D10" s="19">
        <v>8.1</v>
      </c>
      <c r="E10" s="4">
        <f>IF(AND((D10&gt;0),(D$5&gt;0)),(D10/D$5*100),"")</f>
        <v>18</v>
      </c>
      <c r="F10" s="19">
        <v>7.8</v>
      </c>
      <c r="G10" s="4">
        <f>IF(AND((F10&gt;0),(F$5&gt;0)),(F10/F$5*100),"")</f>
        <v>18.013856812933028</v>
      </c>
      <c r="H10" s="19">
        <v>6.8</v>
      </c>
      <c r="I10" s="4">
        <f>IF(AND((H10&gt;0),(H$5&gt;0)),(H10/H$5*100),"")</f>
        <v>17.989417989417991</v>
      </c>
      <c r="J10" s="19">
        <v>6.7</v>
      </c>
      <c r="K10" s="4">
        <f>IF(AND((J10&gt;0),(J$5&gt;0)),(J10/J$5*100),"")</f>
        <v>13.320079522862823</v>
      </c>
      <c r="L10" s="19">
        <v>7.9</v>
      </c>
      <c r="M10" s="4">
        <f>IF(AND((L10&gt;0),(L$5&gt;0)),(L10/L$5*100),"")</f>
        <v>18.544600938967136</v>
      </c>
      <c r="N10" s="19">
        <v>6.1</v>
      </c>
      <c r="O10" s="4">
        <f>IF(AND((N10&gt;0),(N$5&gt;0)),(N10/N$5*100),"")</f>
        <v>12.815126050420167</v>
      </c>
      <c r="P10" s="19">
        <v>7.8</v>
      </c>
      <c r="Q10" s="4">
        <f>IF(AND((P10&gt;0),(P$5&gt;0)),(P10/P$5*100),"")</f>
        <v>15.384615384615383</v>
      </c>
      <c r="R10" s="19">
        <v>9.4</v>
      </c>
      <c r="S10" s="4">
        <f>IF(AND((R10&gt;0),(R$5&gt;0)),(R10/R$5*100),"")</f>
        <v>21.218961625282169</v>
      </c>
      <c r="T10" s="19">
        <v>7.5</v>
      </c>
      <c r="U10" s="4">
        <f>IF(AND((T10&gt;0),(T$5&gt;0)),(T10/T$5*100),"")</f>
        <v>16.741071428571431</v>
      </c>
      <c r="V10" s="19"/>
      <c r="W10" s="4" t="str">
        <f>IF(AND((V10&gt;0),(V$5&gt;0)),(V10/V$5*100),"")</f>
        <v/>
      </c>
      <c r="X10" s="19"/>
      <c r="Y10" s="4" t="str">
        <f>IF(AND((X10&gt;0),(X$5&gt;0)),(X10/X$5*100),"")</f>
        <v/>
      </c>
      <c r="Z10" s="19"/>
      <c r="AA10" s="4" t="str">
        <f>IF(AND((Z10&gt;0),(Z$5&gt;0)),(Z10/Z$5*100),"")</f>
        <v/>
      </c>
      <c r="AB10" s="19"/>
      <c r="AC10" s="4" t="str">
        <f>IF(AND((AB10&gt;0),(AB$5&gt;0)),(AB10/AB$5*100),"")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24</v>
      </c>
      <c r="BL10" s="30">
        <f t="shared" si="16"/>
        <v>10</v>
      </c>
      <c r="BM10" s="31">
        <f t="shared" si="17"/>
        <v>6.1</v>
      </c>
      <c r="BN10" s="32" t="str">
        <f t="shared" si="18"/>
        <v>–</v>
      </c>
      <c r="BO10" s="33">
        <f t="shared" si="19"/>
        <v>9.4</v>
      </c>
      <c r="BP10" s="34">
        <f t="shared" si="20"/>
        <v>12.815126050420167</v>
      </c>
      <c r="BQ10" s="35" t="str">
        <f t="shared" si="41"/>
        <v>–</v>
      </c>
      <c r="BR10" s="36">
        <f t="shared" si="21"/>
        <v>21.218961625282169</v>
      </c>
      <c r="BS10" s="37">
        <f t="shared" si="22"/>
        <v>7.68</v>
      </c>
      <c r="BT10" s="38">
        <f t="shared" si="22"/>
        <v>17.011504784038816</v>
      </c>
      <c r="BU10" s="32">
        <f t="shared" si="23"/>
        <v>0.97273954490511905</v>
      </c>
      <c r="BV10" s="39">
        <f t="shared" si="23"/>
        <v>2.5408816498363844</v>
      </c>
      <c r="BW10" s="32">
        <f t="shared" si="24"/>
        <v>8.6999999999999993</v>
      </c>
      <c r="BX10" s="35">
        <f t="shared" si="24"/>
        <v>18.087318087318085</v>
      </c>
    </row>
    <row r="11" spans="1:76" ht="16.5" customHeight="1" x14ac:dyDescent="0.2">
      <c r="A11" s="10" t="s">
        <v>23</v>
      </c>
      <c r="B11" s="19">
        <v>40.299999999999997</v>
      </c>
      <c r="C11" s="4">
        <f>IF(AND((B11&gt;0),(B$5&gt;0)),(B11/B$5*100),"")</f>
        <v>83.783783783783775</v>
      </c>
      <c r="D11" s="19">
        <v>44</v>
      </c>
      <c r="E11" s="4">
        <f>IF(AND((D11&gt;0),(D$5&gt;0)),(D11/D$5*100),"")</f>
        <v>97.777777777777771</v>
      </c>
      <c r="F11" s="19">
        <v>46.1</v>
      </c>
      <c r="G11" s="4">
        <f>IF(AND((F11&gt;0),(F$5&gt;0)),(F11/F$5*100),"")</f>
        <v>106.46651270207855</v>
      </c>
      <c r="H11" s="19">
        <v>37.299999999999997</v>
      </c>
      <c r="I11" s="4">
        <f>IF(AND((H11&gt;0),(H$5&gt;0)),(H11/H$5*100),"")</f>
        <v>98.67724867724867</v>
      </c>
      <c r="J11" s="19">
        <v>53.2</v>
      </c>
      <c r="K11" s="4">
        <f>IF(AND((J11&gt;0),(J$5&gt;0)),(J11/J$5*100),"")</f>
        <v>105.76540755467198</v>
      </c>
      <c r="L11" s="19"/>
      <c r="M11" s="4" t="str">
        <f>IF(AND((L11&gt;0),(L$5&gt;0)),(L11/L$5*100),"")</f>
        <v/>
      </c>
      <c r="N11" s="19">
        <v>30.6</v>
      </c>
      <c r="O11" s="4">
        <f>IF(AND((N11&gt;0),(N$5&gt;0)),(N11/N$5*100),"")</f>
        <v>64.285714285714292</v>
      </c>
      <c r="P11" s="19">
        <v>38.299999999999997</v>
      </c>
      <c r="Q11" s="4">
        <f>IF(AND((P11&gt;0),(P$5&gt;0)),(P11/P$5*100),"")</f>
        <v>75.542406311637066</v>
      </c>
      <c r="R11" s="19">
        <v>41.4</v>
      </c>
      <c r="S11" s="4">
        <f>IF(AND((R11&gt;0),(R$5&gt;0)),(R11/R$5*100),"")</f>
        <v>93.453724604966141</v>
      </c>
      <c r="T11" s="19">
        <v>47.4</v>
      </c>
      <c r="U11" s="4">
        <f>IF(AND((T11&gt;0),(T$5&gt;0)),(T11/T$5*100),"")</f>
        <v>105.80357142857144</v>
      </c>
      <c r="V11" s="19"/>
      <c r="W11" s="4" t="str">
        <f>IF(AND((V11&gt;0),(V$5&gt;0)),(V11/V$5*100),"")</f>
        <v/>
      </c>
      <c r="X11" s="19"/>
      <c r="Y11" s="4" t="str">
        <f>IF(AND((X11&gt;0),(X$5&gt;0)),(X11/X$5*100),"")</f>
        <v/>
      </c>
      <c r="Z11" s="19"/>
      <c r="AA11" s="4" t="str">
        <f>IF(AND((Z11&gt;0),(Z$5&gt;0)),(Z11/Z$5*100),"")</f>
        <v/>
      </c>
      <c r="AB11" s="19"/>
      <c r="AC11" s="4" t="str">
        <f>IF(AND((AB11&gt;0),(AB$5&gt;0)),(AB11/AB$5*100),"")</f>
        <v/>
      </c>
      <c r="AD11" s="19"/>
      <c r="AE11" s="4" t="str">
        <f t="shared" si="25"/>
        <v/>
      </c>
      <c r="AF11" s="19"/>
      <c r="AG11" s="4" t="str">
        <f t="shared" si="26"/>
        <v/>
      </c>
      <c r="AH11" s="19"/>
      <c r="AI11" s="4" t="str">
        <f t="shared" si="27"/>
        <v/>
      </c>
      <c r="AJ11" s="19"/>
      <c r="AK11" s="4" t="str">
        <f t="shared" si="28"/>
        <v/>
      </c>
      <c r="AL11" s="19"/>
      <c r="AM11" s="4" t="str">
        <f t="shared" si="29"/>
        <v/>
      </c>
      <c r="AN11" s="19"/>
      <c r="AO11" s="4" t="str">
        <f t="shared" si="30"/>
        <v/>
      </c>
      <c r="AP11" s="19"/>
      <c r="AQ11" s="4" t="str">
        <f t="shared" si="31"/>
        <v/>
      </c>
      <c r="AR11" s="19"/>
      <c r="AS11" s="4" t="str">
        <f t="shared" si="32"/>
        <v/>
      </c>
      <c r="AT11" s="19"/>
      <c r="AU11" s="4" t="str">
        <f t="shared" si="33"/>
        <v/>
      </c>
      <c r="AV11" s="19"/>
      <c r="AW11" s="4" t="str">
        <f t="shared" si="34"/>
        <v/>
      </c>
      <c r="AX11" s="19"/>
      <c r="AY11" s="4" t="str">
        <f t="shared" si="35"/>
        <v/>
      </c>
      <c r="AZ11" s="19"/>
      <c r="BA11" s="4" t="str">
        <f t="shared" si="36"/>
        <v/>
      </c>
      <c r="BB11" s="19"/>
      <c r="BC11" s="4" t="str">
        <f t="shared" si="37"/>
        <v/>
      </c>
      <c r="BD11" s="19"/>
      <c r="BE11" s="4" t="str">
        <f t="shared" si="38"/>
        <v/>
      </c>
      <c r="BF11" s="19"/>
      <c r="BG11" s="4" t="str">
        <f t="shared" si="39"/>
        <v/>
      </c>
      <c r="BH11" s="19"/>
      <c r="BI11" s="4" t="str">
        <f t="shared" si="40"/>
        <v/>
      </c>
      <c r="BK11" s="57" t="s">
        <v>23</v>
      </c>
      <c r="BL11" s="30">
        <f t="shared" si="16"/>
        <v>9</v>
      </c>
      <c r="BM11" s="31">
        <f t="shared" si="17"/>
        <v>30.6</v>
      </c>
      <c r="BN11" s="32" t="str">
        <f t="shared" si="18"/>
        <v>–</v>
      </c>
      <c r="BO11" s="33">
        <f t="shared" si="19"/>
        <v>53.2</v>
      </c>
      <c r="BP11" s="34">
        <f t="shared" si="20"/>
        <v>64.285714285714292</v>
      </c>
      <c r="BQ11" s="35" t="str">
        <f t="shared" si="41"/>
        <v>–</v>
      </c>
      <c r="BR11" s="36">
        <f t="shared" si="21"/>
        <v>106.46651270207855</v>
      </c>
      <c r="BS11" s="37">
        <f t="shared" si="22"/>
        <v>42.066666666666656</v>
      </c>
      <c r="BT11" s="38">
        <f t="shared" si="22"/>
        <v>92.395127458494414</v>
      </c>
      <c r="BU11" s="32">
        <f t="shared" si="23"/>
        <v>6.5608688449016226</v>
      </c>
      <c r="BV11" s="39">
        <f t="shared" si="23"/>
        <v>14.893042840800648</v>
      </c>
      <c r="BW11" s="32">
        <f t="shared" si="24"/>
        <v>40.299999999999997</v>
      </c>
      <c r="BX11" s="35">
        <f t="shared" si="24"/>
        <v>83.783783783783775</v>
      </c>
    </row>
    <row r="12" spans="1:76" ht="16.5" customHeight="1" x14ac:dyDescent="0.2">
      <c r="A12" s="10" t="s">
        <v>44</v>
      </c>
      <c r="B12" s="68">
        <f>IF(AND((B11&gt;0),(B3&gt;0)),(B11/B3),"")</f>
        <v>0.17400690846286701</v>
      </c>
      <c r="C12" s="4" t="s">
        <v>3</v>
      </c>
      <c r="D12" s="68">
        <f>IF(AND((D11&gt;0),(D3&gt;0)),(D11/D3),"")</f>
        <v>0.18379281537176273</v>
      </c>
      <c r="E12" s="4" t="s">
        <v>3</v>
      </c>
      <c r="F12" s="68">
        <f>IF(AND((F11&gt;0),(F3&gt;0)),(F11/F3),"")</f>
        <v>0.20308370044052865</v>
      </c>
      <c r="G12" s="4" t="s">
        <v>3</v>
      </c>
      <c r="H12" s="68">
        <f>IF(AND((H11&gt;0),(H3&gt;0)),(H11/H3),"")</f>
        <v>0.1914784394250513</v>
      </c>
      <c r="I12" s="4" t="s">
        <v>3</v>
      </c>
      <c r="J12" s="68">
        <f>IF(AND((J11&gt;0),(J3&gt;0)),(J11/J3),"")</f>
        <v>0.21687729311047696</v>
      </c>
      <c r="K12" s="4" t="s">
        <v>3</v>
      </c>
      <c r="L12" s="68" t="str">
        <f>IF(AND((L11&gt;0),(L3&gt;0)),(L11/L3),"")</f>
        <v/>
      </c>
      <c r="M12" s="4" t="s">
        <v>3</v>
      </c>
      <c r="N12" s="68">
        <f>IF(AND((N11&gt;0),(N3&gt;0)),(N11/N3),"")</f>
        <v>0.14107883817427386</v>
      </c>
      <c r="O12" s="4" t="s">
        <v>3</v>
      </c>
      <c r="P12" s="68">
        <f>IF(AND((P11&gt;0),(P3&gt;0)),(P11/P3),"")</f>
        <v>0.14291044776119402</v>
      </c>
      <c r="Q12" s="4" t="s">
        <v>3</v>
      </c>
      <c r="R12" s="68">
        <f>IF(AND((R11&gt;0),(R3&gt;0)),(R11/R3),"")</f>
        <v>0.17677198975234842</v>
      </c>
      <c r="S12" s="4" t="s">
        <v>3</v>
      </c>
      <c r="T12" s="68">
        <f>IF(AND((T11&gt;0),(T3&gt;0)),(T11/T3),"")</f>
        <v>0.20413436692506459</v>
      </c>
      <c r="U12" s="4" t="s">
        <v>3</v>
      </c>
      <c r="V12" s="68" t="str">
        <f>IF(AND((V11&gt;0),(V3&gt;0)),(V11/V3),"")</f>
        <v/>
      </c>
      <c r="W12" s="4" t="s">
        <v>3</v>
      </c>
      <c r="X12" s="68" t="str">
        <f>IF(AND((X11&gt;0),(X3&gt;0)),(X11/X3),"")</f>
        <v/>
      </c>
      <c r="Y12" s="4" t="s">
        <v>3</v>
      </c>
      <c r="Z12" s="68" t="str">
        <f>IF(AND((Z11&gt;0),(Z3&gt;0)),(Z11/Z3),"")</f>
        <v/>
      </c>
      <c r="AA12" s="4" t="s">
        <v>3</v>
      </c>
      <c r="AB12" s="68" t="str">
        <f>IF(AND((AB11&gt;0),(AB3&gt;0)),(AB11/AB3),"")</f>
        <v/>
      </c>
      <c r="AC12" s="4" t="s">
        <v>3</v>
      </c>
      <c r="AD12" s="68" t="str">
        <f t="shared" ref="AD12" si="42">IF(AND((AD11&gt;0),(AD3&gt;0)),(AD11/AD3),"")</f>
        <v/>
      </c>
      <c r="AE12" s="4" t="s">
        <v>3</v>
      </c>
      <c r="AF12" s="68" t="str">
        <f t="shared" ref="AF12" si="43">IF(AND((AF11&gt;0),(AF3&gt;0)),(AF11/AF3),"")</f>
        <v/>
      </c>
      <c r="AG12" s="4" t="s">
        <v>3</v>
      </c>
      <c r="AH12" s="68" t="str">
        <f t="shared" ref="AH12" si="44">IF(AND((AH11&gt;0),(AH3&gt;0)),(AH11/AH3),"")</f>
        <v/>
      </c>
      <c r="AI12" s="4" t="s">
        <v>3</v>
      </c>
      <c r="AJ12" s="68" t="str">
        <f t="shared" ref="AJ12" si="45">IF(AND((AJ11&gt;0),(AJ3&gt;0)),(AJ11/AJ3),"")</f>
        <v/>
      </c>
      <c r="AK12" s="4" t="s">
        <v>3</v>
      </c>
      <c r="AL12" s="68" t="str">
        <f t="shared" ref="AL12" si="46">IF(AND((AL11&gt;0),(AL3&gt;0)),(AL11/AL3),"")</f>
        <v/>
      </c>
      <c r="AM12" s="4" t="s">
        <v>3</v>
      </c>
      <c r="AN12" s="68" t="str">
        <f t="shared" ref="AN12" si="47">IF(AND((AN11&gt;0),(AN3&gt;0)),(AN11/AN3),"")</f>
        <v/>
      </c>
      <c r="AO12" s="4" t="s">
        <v>3</v>
      </c>
      <c r="AP12" s="68" t="str">
        <f t="shared" ref="AP12" si="48">IF(AND((AP11&gt;0),(AP3&gt;0)),(AP11/AP3),"")</f>
        <v/>
      </c>
      <c r="AQ12" s="4" t="s">
        <v>3</v>
      </c>
      <c r="AR12" s="68" t="str">
        <f t="shared" ref="AR12" si="49">IF(AND((AR11&gt;0),(AR3&gt;0)),(AR11/AR3),"")</f>
        <v/>
      </c>
      <c r="AS12" s="4" t="s">
        <v>3</v>
      </c>
      <c r="AT12" s="68" t="str">
        <f t="shared" ref="AT12" si="50">IF(AND((AT11&gt;0),(AT3&gt;0)),(AT11/AT3),"")</f>
        <v/>
      </c>
      <c r="AU12" s="4" t="s">
        <v>3</v>
      </c>
      <c r="AV12" s="68" t="str">
        <f t="shared" ref="AV12" si="51">IF(AND((AV11&gt;0),(AV3&gt;0)),(AV11/AV3),"")</f>
        <v/>
      </c>
      <c r="AW12" s="4" t="s">
        <v>3</v>
      </c>
      <c r="AX12" s="68" t="str">
        <f t="shared" ref="AX12" si="52">IF(AND((AX11&gt;0),(AX3&gt;0)),(AX11/AX3),"")</f>
        <v/>
      </c>
      <c r="AY12" s="4" t="s">
        <v>3</v>
      </c>
      <c r="AZ12" s="68" t="str">
        <f t="shared" ref="AZ12" si="53">IF(AND((AZ11&gt;0),(AZ3&gt;0)),(AZ11/AZ3),"")</f>
        <v/>
      </c>
      <c r="BA12" s="4" t="s">
        <v>3</v>
      </c>
      <c r="BB12" s="68" t="str">
        <f t="shared" ref="BB12" si="54">IF(AND((BB11&gt;0),(BB3&gt;0)),(BB11/BB3),"")</f>
        <v/>
      </c>
      <c r="BC12" s="4" t="s">
        <v>3</v>
      </c>
      <c r="BD12" s="68" t="str">
        <f t="shared" ref="BD12" si="55">IF(AND((BD11&gt;0),(BD3&gt;0)),(BD11/BD3),"")</f>
        <v/>
      </c>
      <c r="BE12" s="4" t="s">
        <v>3</v>
      </c>
      <c r="BF12" s="68" t="str">
        <f t="shared" ref="BF12" si="56">IF(AND((BF11&gt;0),(BF3&gt;0)),(BF11/BF3),"")</f>
        <v/>
      </c>
      <c r="BG12" s="4" t="s">
        <v>3</v>
      </c>
      <c r="BH12" s="68" t="str">
        <f t="shared" ref="BH12" si="57">IF(AND((BH11&gt;0),(BH3&gt;0)),(BH11/BH3),"")</f>
        <v/>
      </c>
      <c r="BI12" s="4" t="s">
        <v>3</v>
      </c>
      <c r="BK12" s="57" t="s">
        <v>44</v>
      </c>
      <c r="BL12" s="30">
        <f t="shared" si="16"/>
        <v>9</v>
      </c>
      <c r="BM12" s="40">
        <f t="shared" si="17"/>
        <v>0.14107883817427386</v>
      </c>
      <c r="BN12" s="22" t="str">
        <f t="shared" si="18"/>
        <v>–</v>
      </c>
      <c r="BO12" s="41">
        <f t="shared" si="19"/>
        <v>0.21687729311047696</v>
      </c>
      <c r="BP12" s="24" t="str">
        <f t="shared" si="20"/>
        <v/>
      </c>
      <c r="BQ12" s="6" t="s">
        <v>3</v>
      </c>
      <c r="BR12" s="26" t="str">
        <f t="shared" si="21"/>
        <v/>
      </c>
      <c r="BS12" s="42">
        <f t="shared" si="22"/>
        <v>0.18157053326928529</v>
      </c>
      <c r="BT12" s="28" t="s">
        <v>3</v>
      </c>
      <c r="BU12" s="43">
        <f t="shared" si="23"/>
        <v>2.630596274340203E-2</v>
      </c>
      <c r="BV12" s="29" t="s">
        <v>3</v>
      </c>
      <c r="BW12" s="43">
        <f t="shared" si="24"/>
        <v>0.17400690846286701</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c r="BM13" s="21"/>
      <c r="BN13" s="22"/>
      <c r="BO13" s="23"/>
      <c r="BP13" s="24"/>
      <c r="BQ13" s="25"/>
      <c r="BR13" s="26"/>
      <c r="BS13" s="27"/>
      <c r="BT13" s="28"/>
      <c r="BU13" s="22"/>
      <c r="BV13" s="29"/>
      <c r="BW13" s="22"/>
      <c r="BX13" s="25"/>
    </row>
    <row r="14" spans="1:76" ht="16.5" customHeight="1" x14ac:dyDescent="0.2">
      <c r="A14" s="10" t="s">
        <v>73</v>
      </c>
      <c r="B14" s="19">
        <v>27.8</v>
      </c>
      <c r="C14" s="4">
        <f t="shared" ref="C14:E21" si="58">IF(AND((B14&gt;0),(B$5&gt;0)),(B14/B$5*100),"")</f>
        <v>57.796257796257798</v>
      </c>
      <c r="D14" s="19">
        <v>20.8</v>
      </c>
      <c r="E14" s="4">
        <f t="shared" ref="E14:E21" si="59">IF(AND((D14&gt;0),(D$5&gt;0)),(D14/D$5*100),"")</f>
        <v>46.222222222222229</v>
      </c>
      <c r="F14" s="19">
        <v>35.700000000000003</v>
      </c>
      <c r="G14" s="4">
        <f t="shared" ref="G14:G21" si="60">IF(AND((F14&gt;0),(F$5&gt;0)),(F14/F$5*100),"")</f>
        <v>82.448036951501166</v>
      </c>
      <c r="H14" s="19"/>
      <c r="I14" s="4" t="str">
        <f t="shared" ref="I14:I21" si="61">IF(AND((H14&gt;0),(H$5&gt;0)),(H14/H$5*100),"")</f>
        <v/>
      </c>
      <c r="J14" s="19">
        <v>27</v>
      </c>
      <c r="K14" s="4">
        <f t="shared" ref="K14:K21" si="62">IF(AND((J14&gt;0),(J$5&gt;0)),(J14/J$5*100),"")</f>
        <v>53.677932405566608</v>
      </c>
      <c r="L14" s="19">
        <v>30.1</v>
      </c>
      <c r="M14" s="4">
        <f t="shared" ref="M14:M21" si="63">IF(AND((L14&gt;0),(L$5&gt;0)),(L14/L$5*100),"")</f>
        <v>70.657276995305168</v>
      </c>
      <c r="N14" s="19">
        <v>32.299999999999997</v>
      </c>
      <c r="O14" s="4">
        <f t="shared" ref="O14:O21" si="64">IF(AND((N14&gt;0),(N$5&gt;0)),(N14/N$5*100),"")</f>
        <v>67.857142857142847</v>
      </c>
      <c r="P14" s="19">
        <v>28.9</v>
      </c>
      <c r="Q14" s="4">
        <f t="shared" ref="Q14:Q21" si="65">IF(AND((P14&gt;0),(P$5&gt;0)),(P14/P$5*100),"")</f>
        <v>57.001972386587759</v>
      </c>
      <c r="R14" s="19">
        <v>35.6</v>
      </c>
      <c r="S14" s="4">
        <f t="shared" ref="S14:S21" si="66">IF(AND((R14&gt;0),(R$5&gt;0)),(R14/R$5*100),"")</f>
        <v>80.361173814898422</v>
      </c>
      <c r="T14" s="19">
        <v>29</v>
      </c>
      <c r="U14" s="4">
        <f t="shared" ref="U14:U21" si="67">IF(AND((T14&gt;0),(T$5&gt;0)),(T14/T$5*100),"")</f>
        <v>64.732142857142861</v>
      </c>
      <c r="V14" s="19"/>
      <c r="W14" s="4" t="str">
        <f t="shared" ref="W14:W21" si="68">IF(AND((V14&gt;0),(V$5&gt;0)),(V14/V$5*100),"")</f>
        <v/>
      </c>
      <c r="X14" s="19"/>
      <c r="Y14" s="4" t="str">
        <f t="shared" ref="Y14:Y21" si="69">IF(AND((X14&gt;0),(X$5&gt;0)),(X14/X$5*100),"")</f>
        <v/>
      </c>
      <c r="Z14" s="19"/>
      <c r="AA14" s="4" t="str">
        <f t="shared" ref="AA14:AA21" si="70">IF(AND((Z14&gt;0),(Z$5&gt;0)),(Z14/Z$5*100),"")</f>
        <v/>
      </c>
      <c r="AB14" s="19"/>
      <c r="AC14" s="4" t="str">
        <f t="shared" ref="AC14:AC21" si="71">IF(AND((AB14&gt;0),(AB$5&gt;0)),(AB14/AB$5*100),"")</f>
        <v/>
      </c>
      <c r="AD14" s="19"/>
      <c r="AE14" s="4" t="str">
        <f t="shared" ref="AE14:AE21" si="72">IF(AND((AD14&gt;0),(AD$5&gt;0)),(AD14/AD$5*100),"")</f>
        <v/>
      </c>
      <c r="AF14" s="19"/>
      <c r="AG14" s="4" t="str">
        <f t="shared" ref="AG14:AG21" si="73">IF(AND((AF14&gt;0),(AF$5&gt;0)),(AF14/AF$5*100),"")</f>
        <v/>
      </c>
      <c r="AH14" s="19"/>
      <c r="AI14" s="4" t="str">
        <f t="shared" ref="AI14:AI21" si="74">IF(AND((AH14&gt;0),(AH$5&gt;0)),(AH14/AH$5*100),"")</f>
        <v/>
      </c>
      <c r="AJ14" s="19"/>
      <c r="AK14" s="4" t="str">
        <f t="shared" ref="AK14:AK21" si="75">IF(AND((AJ14&gt;0),(AJ$5&gt;0)),(AJ14/AJ$5*100),"")</f>
        <v/>
      </c>
      <c r="AL14" s="19"/>
      <c r="AM14" s="4" t="str">
        <f t="shared" ref="AM14:AM21" si="76">IF(AND((AL14&gt;0),(AL$5&gt;0)),(AL14/AL$5*100),"")</f>
        <v/>
      </c>
      <c r="AN14" s="19"/>
      <c r="AO14" s="4" t="str">
        <f t="shared" ref="AO14:AO21" si="77">IF(AND((AN14&gt;0),(AN$5&gt;0)),(AN14/AN$5*100),"")</f>
        <v/>
      </c>
      <c r="AP14" s="19"/>
      <c r="AQ14" s="4" t="str">
        <f t="shared" ref="AQ14:AQ21" si="78">IF(AND((AP14&gt;0),(AP$5&gt;0)),(AP14/AP$5*100),"")</f>
        <v/>
      </c>
      <c r="AR14" s="19"/>
      <c r="AS14" s="4" t="str">
        <f t="shared" ref="AS14:AS21" si="79">IF(AND((AR14&gt;0),(AR$5&gt;0)),(AR14/AR$5*100),"")</f>
        <v/>
      </c>
      <c r="AT14" s="19"/>
      <c r="AU14" s="4" t="str">
        <f t="shared" ref="AU14:AU21" si="80">IF(AND((AT14&gt;0),(AT$5&gt;0)),(AT14/AT$5*100),"")</f>
        <v/>
      </c>
      <c r="AV14" s="19"/>
      <c r="AW14" s="4" t="str">
        <f t="shared" ref="AW14:AW21" si="81">IF(AND((AV14&gt;0),(AV$5&gt;0)),(AV14/AV$5*100),"")</f>
        <v/>
      </c>
      <c r="AX14" s="19"/>
      <c r="AY14" s="4" t="str">
        <f t="shared" ref="AY14:AY21" si="82">IF(AND((AX14&gt;0),(AX$5&gt;0)),(AX14/AX$5*100),"")</f>
        <v/>
      </c>
      <c r="AZ14" s="19"/>
      <c r="BA14" s="4" t="str">
        <f t="shared" ref="BA14:BA21" si="83">IF(AND((AZ14&gt;0),(AZ$5&gt;0)),(AZ14/AZ$5*100),"")</f>
        <v/>
      </c>
      <c r="BB14" s="19"/>
      <c r="BC14" s="4" t="str">
        <f t="shared" ref="BC14:BC21" si="84">IF(AND((BB14&gt;0),(BB$5&gt;0)),(BB14/BB$5*100),"")</f>
        <v/>
      </c>
      <c r="BD14" s="19"/>
      <c r="BE14" s="4" t="str">
        <f t="shared" ref="BE14:BE21" si="85">IF(AND((BD14&gt;0),(BD$5&gt;0)),(BD14/BD$5*100),"")</f>
        <v/>
      </c>
      <c r="BF14" s="19"/>
      <c r="BG14" s="4" t="str">
        <f t="shared" ref="BG14:BG21" si="86">IF(AND((BF14&gt;0),(BF$5&gt;0)),(BF14/BF$5*100),"")</f>
        <v/>
      </c>
      <c r="BH14" s="19"/>
      <c r="BI14" s="4" t="str">
        <f t="shared" ref="BI14:BI21" si="87">IF(AND((BH14&gt;0),(BH$5&gt;0)),(BH14/BH$5*100),"")</f>
        <v/>
      </c>
      <c r="BK14" s="57" t="s">
        <v>32</v>
      </c>
      <c r="BL14" s="30">
        <f t="shared" si="16"/>
        <v>9</v>
      </c>
      <c r="BM14" s="31">
        <f t="shared" si="17"/>
        <v>20.8</v>
      </c>
      <c r="BN14" s="32" t="str">
        <f t="shared" si="18"/>
        <v>–</v>
      </c>
      <c r="BO14" s="33">
        <f t="shared" si="19"/>
        <v>35.700000000000003</v>
      </c>
      <c r="BP14" s="34">
        <f t="shared" si="20"/>
        <v>46.222222222222229</v>
      </c>
      <c r="BQ14" s="35" t="str">
        <f t="shared" si="41"/>
        <v>–</v>
      </c>
      <c r="BR14" s="36">
        <f t="shared" si="21"/>
        <v>82.448036951501166</v>
      </c>
      <c r="BS14" s="37">
        <f t="shared" si="22"/>
        <v>29.688888888888886</v>
      </c>
      <c r="BT14" s="38">
        <f t="shared" si="22"/>
        <v>64.528239809624978</v>
      </c>
      <c r="BU14" s="32">
        <f t="shared" si="23"/>
        <v>4.5957710029016017</v>
      </c>
      <c r="BV14" s="39">
        <f t="shared" si="23"/>
        <v>12.12071022785787</v>
      </c>
      <c r="BW14" s="32">
        <f t="shared" si="24"/>
        <v>27.8</v>
      </c>
      <c r="BX14" s="35">
        <f t="shared" si="24"/>
        <v>57.796257796257798</v>
      </c>
    </row>
    <row r="15" spans="1:76" ht="16.5" customHeight="1" x14ac:dyDescent="0.2">
      <c r="A15" s="10" t="s">
        <v>76</v>
      </c>
      <c r="B15" s="19">
        <v>41.3</v>
      </c>
      <c r="C15" s="4">
        <f t="shared" si="58"/>
        <v>85.862785862785856</v>
      </c>
      <c r="D15" s="19">
        <v>37.1</v>
      </c>
      <c r="E15" s="4">
        <f t="shared" si="58"/>
        <v>82.444444444444443</v>
      </c>
      <c r="F15" s="19">
        <v>41.3</v>
      </c>
      <c r="G15" s="4">
        <f t="shared" si="60"/>
        <v>95.381062355658202</v>
      </c>
      <c r="H15" s="19">
        <v>33.4</v>
      </c>
      <c r="I15" s="4">
        <f t="shared" si="61"/>
        <v>88.359788359788354</v>
      </c>
      <c r="J15" s="19">
        <v>48.1</v>
      </c>
      <c r="K15" s="4">
        <f t="shared" si="62"/>
        <v>95.626242544731625</v>
      </c>
      <c r="L15" s="19"/>
      <c r="M15" s="4" t="str">
        <f t="shared" si="63"/>
        <v/>
      </c>
      <c r="N15" s="19">
        <v>46</v>
      </c>
      <c r="O15" s="4">
        <f t="shared" si="64"/>
        <v>96.638655462184872</v>
      </c>
      <c r="P15" s="19">
        <v>43.4</v>
      </c>
      <c r="Q15" s="4">
        <f t="shared" si="65"/>
        <v>85.601577909270205</v>
      </c>
      <c r="R15" s="19">
        <v>42.9</v>
      </c>
      <c r="S15" s="4">
        <f t="shared" si="66"/>
        <v>96.839729119638832</v>
      </c>
      <c r="T15" s="19">
        <v>55</v>
      </c>
      <c r="U15" s="4">
        <f t="shared" si="67"/>
        <v>122.76785714285714</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35</v>
      </c>
      <c r="BL15" s="30">
        <f t="shared" si="16"/>
        <v>9</v>
      </c>
      <c r="BM15" s="31">
        <f t="shared" si="17"/>
        <v>33.4</v>
      </c>
      <c r="BN15" s="32" t="str">
        <f t="shared" si="18"/>
        <v>–</v>
      </c>
      <c r="BO15" s="33">
        <f t="shared" si="19"/>
        <v>55</v>
      </c>
      <c r="BP15" s="34">
        <f t="shared" si="20"/>
        <v>82.444444444444443</v>
      </c>
      <c r="BQ15" s="35" t="str">
        <f t="shared" si="41"/>
        <v>–</v>
      </c>
      <c r="BR15" s="36">
        <f t="shared" si="21"/>
        <v>122.76785714285714</v>
      </c>
      <c r="BS15" s="37">
        <f t="shared" si="22"/>
        <v>43.166666666666657</v>
      </c>
      <c r="BT15" s="38">
        <f t="shared" si="22"/>
        <v>94.391349244595489</v>
      </c>
      <c r="BU15" s="32">
        <f t="shared" si="23"/>
        <v>6.2417946137309697</v>
      </c>
      <c r="BV15" s="39">
        <f t="shared" si="23"/>
        <v>11.978524417416017</v>
      </c>
      <c r="BW15" s="32">
        <f t="shared" si="24"/>
        <v>41.3</v>
      </c>
      <c r="BX15" s="35">
        <f t="shared" si="24"/>
        <v>85.862785862785856</v>
      </c>
    </row>
    <row r="16" spans="1:76" ht="16.5" customHeight="1" x14ac:dyDescent="0.2">
      <c r="A16" s="10" t="s">
        <v>80</v>
      </c>
      <c r="B16" s="19">
        <v>44.3</v>
      </c>
      <c r="C16" s="4">
        <f t="shared" si="58"/>
        <v>92.099792099792083</v>
      </c>
      <c r="D16" s="19">
        <v>40.1</v>
      </c>
      <c r="E16" s="4">
        <f t="shared" si="59"/>
        <v>89.111111111111114</v>
      </c>
      <c r="F16" s="19">
        <v>51.2</v>
      </c>
      <c r="G16" s="4">
        <f t="shared" si="60"/>
        <v>118.24480369515014</v>
      </c>
      <c r="H16" s="19">
        <v>48.9</v>
      </c>
      <c r="I16" s="4">
        <f t="shared" si="61"/>
        <v>129.36507936507937</v>
      </c>
      <c r="J16" s="19">
        <v>51</v>
      </c>
      <c r="K16" s="4">
        <f t="shared" si="62"/>
        <v>101.39165009940359</v>
      </c>
      <c r="L16" s="19">
        <v>43.2</v>
      </c>
      <c r="M16" s="4">
        <f t="shared" si="63"/>
        <v>101.40845070422534</v>
      </c>
      <c r="N16" s="19">
        <v>63.7</v>
      </c>
      <c r="O16" s="4">
        <f t="shared" si="64"/>
        <v>133.82352941176472</v>
      </c>
      <c r="P16" s="19">
        <v>45.4</v>
      </c>
      <c r="Q16" s="4">
        <f t="shared" si="65"/>
        <v>89.546351084812613</v>
      </c>
      <c r="R16" s="19">
        <v>56.3</v>
      </c>
      <c r="S16" s="4">
        <f t="shared" si="66"/>
        <v>127.08803611738149</v>
      </c>
      <c r="T16" s="19">
        <v>56.4</v>
      </c>
      <c r="U16" s="4">
        <f t="shared" si="67"/>
        <v>125.89285714285714</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37</v>
      </c>
      <c r="BL16" s="30">
        <f t="shared" si="16"/>
        <v>10</v>
      </c>
      <c r="BM16" s="31">
        <f t="shared" si="17"/>
        <v>40.1</v>
      </c>
      <c r="BN16" s="32" t="str">
        <f t="shared" si="18"/>
        <v>–</v>
      </c>
      <c r="BO16" s="33">
        <f t="shared" si="19"/>
        <v>63.7</v>
      </c>
      <c r="BP16" s="34">
        <f t="shared" si="20"/>
        <v>89.111111111111114</v>
      </c>
      <c r="BQ16" s="35" t="str">
        <f t="shared" si="41"/>
        <v>–</v>
      </c>
      <c r="BR16" s="36">
        <f t="shared" si="21"/>
        <v>133.82352941176472</v>
      </c>
      <c r="BS16" s="37">
        <f t="shared" si="22"/>
        <v>50.05</v>
      </c>
      <c r="BT16" s="38">
        <f t="shared" si="22"/>
        <v>110.79716608315778</v>
      </c>
      <c r="BU16" s="32">
        <f t="shared" si="23"/>
        <v>7.2254565407468885</v>
      </c>
      <c r="BV16" s="39">
        <f t="shared" si="23"/>
        <v>17.863078223074076</v>
      </c>
      <c r="BW16" s="32">
        <f t="shared" si="24"/>
        <v>44.3</v>
      </c>
      <c r="BX16" s="35">
        <f t="shared" si="24"/>
        <v>92.099792099792083</v>
      </c>
    </row>
    <row r="17" spans="1:76" ht="16.5" customHeight="1" x14ac:dyDescent="0.2">
      <c r="A17" s="10" t="s">
        <v>77</v>
      </c>
      <c r="B17" s="19">
        <v>32.6</v>
      </c>
      <c r="C17" s="4">
        <f t="shared" si="58"/>
        <v>67.775467775467774</v>
      </c>
      <c r="D17" s="19">
        <v>28.3</v>
      </c>
      <c r="E17" s="4">
        <f t="shared" si="59"/>
        <v>62.888888888888893</v>
      </c>
      <c r="F17" s="19">
        <v>33.4</v>
      </c>
      <c r="G17" s="4">
        <f t="shared" si="60"/>
        <v>77.136258660508076</v>
      </c>
      <c r="H17" s="19">
        <v>28.9</v>
      </c>
      <c r="I17" s="4">
        <f t="shared" si="61"/>
        <v>76.455026455026456</v>
      </c>
      <c r="J17" s="19"/>
      <c r="K17" s="4" t="str">
        <f t="shared" si="62"/>
        <v/>
      </c>
      <c r="L17" s="19">
        <v>27.7</v>
      </c>
      <c r="M17" s="4">
        <f t="shared" si="63"/>
        <v>65.023474178403745</v>
      </c>
      <c r="N17" s="19">
        <v>46</v>
      </c>
      <c r="O17" s="4">
        <f t="shared" si="64"/>
        <v>96.638655462184872</v>
      </c>
      <c r="P17" s="19">
        <v>24</v>
      </c>
      <c r="Q17" s="4">
        <f t="shared" si="65"/>
        <v>47.337278106508876</v>
      </c>
      <c r="R17" s="19">
        <v>34.299999999999997</v>
      </c>
      <c r="S17" s="4">
        <f t="shared" si="66"/>
        <v>77.426636568848764</v>
      </c>
      <c r="T17" s="19">
        <v>36.1</v>
      </c>
      <c r="U17" s="4">
        <f t="shared" si="67"/>
        <v>80.580357142857153</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38</v>
      </c>
      <c r="BL17" s="30">
        <f t="shared" si="16"/>
        <v>9</v>
      </c>
      <c r="BM17" s="31">
        <f t="shared" si="17"/>
        <v>24</v>
      </c>
      <c r="BN17" s="32" t="str">
        <f t="shared" si="18"/>
        <v>–</v>
      </c>
      <c r="BO17" s="33">
        <f t="shared" si="19"/>
        <v>46</v>
      </c>
      <c r="BP17" s="34">
        <f t="shared" si="20"/>
        <v>47.337278106508876</v>
      </c>
      <c r="BQ17" s="35" t="str">
        <f t="shared" si="41"/>
        <v>–</v>
      </c>
      <c r="BR17" s="36">
        <f t="shared" si="21"/>
        <v>96.638655462184872</v>
      </c>
      <c r="BS17" s="37">
        <f t="shared" si="22"/>
        <v>32.366666666666667</v>
      </c>
      <c r="BT17" s="38">
        <f t="shared" si="22"/>
        <v>72.362449248743843</v>
      </c>
      <c r="BU17" s="32">
        <f t="shared" si="23"/>
        <v>6.3737743919909811</v>
      </c>
      <c r="BV17" s="39">
        <f t="shared" si="23"/>
        <v>13.752095870653717</v>
      </c>
      <c r="BW17" s="32">
        <f t="shared" si="24"/>
        <v>32.6</v>
      </c>
      <c r="BX17" s="35">
        <f t="shared" si="24"/>
        <v>67.775467775467774</v>
      </c>
    </row>
    <row r="18" spans="1:76" ht="16.5" customHeight="1" x14ac:dyDescent="0.2">
      <c r="A18" s="10" t="s">
        <v>82</v>
      </c>
      <c r="B18" s="19"/>
      <c r="C18" s="4" t="str">
        <f t="shared" si="58"/>
        <v/>
      </c>
      <c r="D18" s="19">
        <v>20.6</v>
      </c>
      <c r="E18" s="4">
        <f t="shared" si="59"/>
        <v>45.777777777777779</v>
      </c>
      <c r="F18" s="19">
        <v>11.2</v>
      </c>
      <c r="G18" s="4">
        <f t="shared" si="60"/>
        <v>25.866050808314089</v>
      </c>
      <c r="H18" s="19">
        <v>9.6</v>
      </c>
      <c r="I18" s="4">
        <f t="shared" si="61"/>
        <v>25.396825396825395</v>
      </c>
      <c r="J18" s="19">
        <v>9.6999999999999993</v>
      </c>
      <c r="K18" s="4">
        <f t="shared" si="62"/>
        <v>19.284294234592444</v>
      </c>
      <c r="L18" s="19">
        <v>10.1</v>
      </c>
      <c r="M18" s="4">
        <f t="shared" si="63"/>
        <v>23.708920187793424</v>
      </c>
      <c r="N18" s="19">
        <v>10.199999999999999</v>
      </c>
      <c r="O18" s="4">
        <f t="shared" si="64"/>
        <v>21.428571428571427</v>
      </c>
      <c r="P18" s="19"/>
      <c r="Q18" s="4" t="str">
        <f t="shared" si="65"/>
        <v/>
      </c>
      <c r="R18" s="19">
        <v>10.6</v>
      </c>
      <c r="S18" s="4">
        <f t="shared" si="66"/>
        <v>23.927765237020317</v>
      </c>
      <c r="T18" s="19">
        <v>11.9</v>
      </c>
      <c r="U18" s="4">
        <f t="shared" si="67"/>
        <v>26.5625</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40</v>
      </c>
      <c r="BL18" s="30">
        <f t="shared" si="16"/>
        <v>8</v>
      </c>
      <c r="BM18" s="31">
        <f t="shared" si="17"/>
        <v>9.6</v>
      </c>
      <c r="BN18" s="32" t="str">
        <f t="shared" si="18"/>
        <v>–</v>
      </c>
      <c r="BO18" s="33">
        <f t="shared" si="19"/>
        <v>20.6</v>
      </c>
      <c r="BP18" s="34">
        <f t="shared" si="20"/>
        <v>19.284294234592444</v>
      </c>
      <c r="BQ18" s="35" t="str">
        <f t="shared" si="41"/>
        <v>–</v>
      </c>
      <c r="BR18" s="36">
        <f t="shared" si="21"/>
        <v>45.777777777777779</v>
      </c>
      <c r="BS18" s="37">
        <f t="shared" si="22"/>
        <v>11.737499999999999</v>
      </c>
      <c r="BT18" s="38">
        <f t="shared" si="22"/>
        <v>26.494088133861855</v>
      </c>
      <c r="BU18" s="32">
        <f t="shared" si="23"/>
        <v>3.6629174554874049</v>
      </c>
      <c r="BV18" s="39">
        <f t="shared" si="23"/>
        <v>8.1542937341785908</v>
      </c>
      <c r="BW18" s="32" t="str">
        <f t="shared" si="24"/>
        <v>?</v>
      </c>
      <c r="BX18" s="35" t="str">
        <f t="shared" si="24"/>
        <v>?</v>
      </c>
    </row>
    <row r="19" spans="1:76" ht="16.5" customHeight="1" x14ac:dyDescent="0.2">
      <c r="A19" s="10" t="s">
        <v>78</v>
      </c>
      <c r="B19" s="19">
        <v>44.8</v>
      </c>
      <c r="C19" s="4">
        <f t="shared" si="58"/>
        <v>93.13929313929313</v>
      </c>
      <c r="D19" s="19">
        <v>33.200000000000003</v>
      </c>
      <c r="E19" s="4">
        <f t="shared" si="59"/>
        <v>73.777777777777786</v>
      </c>
      <c r="F19" s="19">
        <v>34.9</v>
      </c>
      <c r="G19" s="4">
        <f t="shared" si="60"/>
        <v>80.600461893764447</v>
      </c>
      <c r="H19" s="19">
        <v>34.9</v>
      </c>
      <c r="I19" s="4">
        <f t="shared" si="61"/>
        <v>92.328042328042329</v>
      </c>
      <c r="J19" s="19">
        <v>38.5</v>
      </c>
      <c r="K19" s="4">
        <f t="shared" si="62"/>
        <v>76.540755467196817</v>
      </c>
      <c r="L19" s="19"/>
      <c r="M19" s="4" t="str">
        <f t="shared" si="63"/>
        <v/>
      </c>
      <c r="N19" s="19">
        <v>40.799999999999997</v>
      </c>
      <c r="O19" s="4">
        <f t="shared" si="64"/>
        <v>85.714285714285708</v>
      </c>
      <c r="P19" s="19"/>
      <c r="Q19" s="4" t="str">
        <f t="shared" si="65"/>
        <v/>
      </c>
      <c r="R19" s="19">
        <v>47.6</v>
      </c>
      <c r="S19" s="4">
        <f t="shared" si="66"/>
        <v>107.44920993227991</v>
      </c>
      <c r="T19" s="19">
        <v>42.1</v>
      </c>
      <c r="U19" s="4">
        <f t="shared" si="67"/>
        <v>93.973214285714292</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41</v>
      </c>
      <c r="BL19" s="30">
        <f t="shared" si="16"/>
        <v>8</v>
      </c>
      <c r="BM19" s="31">
        <f t="shared" si="17"/>
        <v>33.200000000000003</v>
      </c>
      <c r="BN19" s="32" t="str">
        <f t="shared" si="18"/>
        <v>–</v>
      </c>
      <c r="BO19" s="33">
        <f t="shared" si="19"/>
        <v>47.6</v>
      </c>
      <c r="BP19" s="34">
        <f t="shared" si="20"/>
        <v>73.777777777777786</v>
      </c>
      <c r="BQ19" s="35" t="str">
        <f t="shared" si="41"/>
        <v>–</v>
      </c>
      <c r="BR19" s="36">
        <f t="shared" si="21"/>
        <v>107.44920993227991</v>
      </c>
      <c r="BS19" s="37">
        <f t="shared" si="22"/>
        <v>39.600000000000009</v>
      </c>
      <c r="BT19" s="38">
        <f t="shared" si="22"/>
        <v>87.940380067294313</v>
      </c>
      <c r="BU19" s="32">
        <f t="shared" si="23"/>
        <v>5.1419840528728997</v>
      </c>
      <c r="BV19" s="39">
        <f t="shared" si="23"/>
        <v>11.036500792171713</v>
      </c>
      <c r="BW19" s="32">
        <f t="shared" si="24"/>
        <v>44.8</v>
      </c>
      <c r="BX19" s="35">
        <f t="shared" si="24"/>
        <v>93.13929313929313</v>
      </c>
    </row>
    <row r="20" spans="1:76" ht="16.5" customHeight="1" x14ac:dyDescent="0.2">
      <c r="A20" s="10" t="s">
        <v>5</v>
      </c>
      <c r="B20" s="19">
        <v>2.9</v>
      </c>
      <c r="C20" s="4">
        <f t="shared" si="58"/>
        <v>6.0291060291060283</v>
      </c>
      <c r="D20" s="19">
        <v>3.6</v>
      </c>
      <c r="E20" s="4">
        <f t="shared" si="59"/>
        <v>8</v>
      </c>
      <c r="F20" s="19">
        <v>3.4</v>
      </c>
      <c r="G20" s="4">
        <f t="shared" si="60"/>
        <v>7.8521939953810627</v>
      </c>
      <c r="H20" s="19">
        <v>3</v>
      </c>
      <c r="I20" s="4">
        <f t="shared" si="61"/>
        <v>7.9365079365079376</v>
      </c>
      <c r="J20" s="19">
        <v>3.6</v>
      </c>
      <c r="K20" s="4">
        <f t="shared" si="62"/>
        <v>7.1570576540755475</v>
      </c>
      <c r="L20" s="19">
        <v>3.8</v>
      </c>
      <c r="M20" s="4">
        <f t="shared" si="63"/>
        <v>8.92018779342723</v>
      </c>
      <c r="N20" s="19">
        <v>3.2</v>
      </c>
      <c r="O20" s="4">
        <f t="shared" si="64"/>
        <v>6.7226890756302522</v>
      </c>
      <c r="P20" s="19">
        <v>3.3</v>
      </c>
      <c r="Q20" s="4">
        <f t="shared" si="65"/>
        <v>6.5088757396449708</v>
      </c>
      <c r="R20" s="19">
        <v>2.9</v>
      </c>
      <c r="S20" s="4">
        <f t="shared" si="66"/>
        <v>6.5462753950338595</v>
      </c>
      <c r="T20" s="19">
        <v>4.5999999999999996</v>
      </c>
      <c r="U20" s="4">
        <f t="shared" si="67"/>
        <v>10.267857142857142</v>
      </c>
      <c r="V20" s="19"/>
      <c r="W20" s="4" t="str">
        <f t="shared" si="68"/>
        <v/>
      </c>
      <c r="X20" s="19"/>
      <c r="Y20" s="4" t="str">
        <f t="shared" si="69"/>
        <v/>
      </c>
      <c r="Z20" s="19"/>
      <c r="AA20" s="4" t="str">
        <f t="shared" si="70"/>
        <v/>
      </c>
      <c r="AB20" s="19"/>
      <c r="AC20" s="4" t="str">
        <f t="shared" si="71"/>
        <v/>
      </c>
      <c r="AD20" s="19"/>
      <c r="AE20" s="4" t="str">
        <f t="shared" si="72"/>
        <v/>
      </c>
      <c r="AF20" s="19"/>
      <c r="AG20" s="4" t="str">
        <f t="shared" si="73"/>
        <v/>
      </c>
      <c r="AH20" s="19"/>
      <c r="AI20" s="4" t="str">
        <f t="shared" si="74"/>
        <v/>
      </c>
      <c r="AJ20" s="19"/>
      <c r="AK20" s="4" t="str">
        <f t="shared" si="75"/>
        <v/>
      </c>
      <c r="AL20" s="19"/>
      <c r="AM20" s="4" t="str">
        <f t="shared" si="76"/>
        <v/>
      </c>
      <c r="AN20" s="19"/>
      <c r="AO20" s="4" t="str">
        <f t="shared" si="77"/>
        <v/>
      </c>
      <c r="AP20" s="19"/>
      <c r="AQ20" s="4" t="str">
        <f t="shared" si="78"/>
        <v/>
      </c>
      <c r="AR20" s="19"/>
      <c r="AS20" s="4" t="str">
        <f t="shared" si="79"/>
        <v/>
      </c>
      <c r="AT20" s="19"/>
      <c r="AU20" s="4" t="str">
        <f t="shared" si="80"/>
        <v/>
      </c>
      <c r="AV20" s="19"/>
      <c r="AW20" s="4" t="str">
        <f t="shared" si="81"/>
        <v/>
      </c>
      <c r="AX20" s="19"/>
      <c r="AY20" s="4" t="str">
        <f t="shared" si="82"/>
        <v/>
      </c>
      <c r="AZ20" s="19"/>
      <c r="BA20" s="4" t="str">
        <f t="shared" si="83"/>
        <v/>
      </c>
      <c r="BB20" s="19"/>
      <c r="BC20" s="4" t="str">
        <f t="shared" si="84"/>
        <v/>
      </c>
      <c r="BD20" s="19"/>
      <c r="BE20" s="4" t="str">
        <f t="shared" si="85"/>
        <v/>
      </c>
      <c r="BF20" s="19"/>
      <c r="BG20" s="4" t="str">
        <f t="shared" si="86"/>
        <v/>
      </c>
      <c r="BH20" s="19"/>
      <c r="BI20" s="4" t="str">
        <f t="shared" si="87"/>
        <v/>
      </c>
      <c r="BK20" s="57" t="s">
        <v>5</v>
      </c>
      <c r="BL20" s="30">
        <f t="shared" si="16"/>
        <v>10</v>
      </c>
      <c r="BM20" s="31">
        <f t="shared" si="17"/>
        <v>2.9</v>
      </c>
      <c r="BN20" s="32" t="str">
        <f t="shared" si="18"/>
        <v>–</v>
      </c>
      <c r="BO20" s="33">
        <f t="shared" si="19"/>
        <v>4.5999999999999996</v>
      </c>
      <c r="BP20" s="34">
        <f t="shared" si="20"/>
        <v>6.0291060291060283</v>
      </c>
      <c r="BQ20" s="35" t="str">
        <f t="shared" si="41"/>
        <v>–</v>
      </c>
      <c r="BR20" s="36">
        <f t="shared" si="21"/>
        <v>10.267857142857142</v>
      </c>
      <c r="BS20" s="37">
        <f t="shared" si="22"/>
        <v>3.4299999999999997</v>
      </c>
      <c r="BT20" s="38">
        <f t="shared" si="22"/>
        <v>7.5940750761664022</v>
      </c>
      <c r="BU20" s="32">
        <f t="shared" si="23"/>
        <v>0.51434964329292299</v>
      </c>
      <c r="BV20" s="39">
        <f t="shared" si="23"/>
        <v>1.2880352756682503</v>
      </c>
      <c r="BW20" s="32">
        <f t="shared" si="24"/>
        <v>2.9</v>
      </c>
      <c r="BX20" s="35">
        <f t="shared" si="24"/>
        <v>6.0291060291060283</v>
      </c>
    </row>
    <row r="21" spans="1:76" ht="16.5" customHeight="1" x14ac:dyDescent="0.2">
      <c r="A21" s="10" t="s">
        <v>6</v>
      </c>
      <c r="B21" s="19">
        <v>5.3</v>
      </c>
      <c r="C21" s="4">
        <f t="shared" si="58"/>
        <v>11.018711018711018</v>
      </c>
      <c r="D21" s="19">
        <v>5.0999999999999996</v>
      </c>
      <c r="E21" s="4">
        <f t="shared" si="59"/>
        <v>11.333333333333332</v>
      </c>
      <c r="F21" s="19">
        <v>5.3</v>
      </c>
      <c r="G21" s="4">
        <f t="shared" si="60"/>
        <v>12.240184757505775</v>
      </c>
      <c r="H21" s="19">
        <v>4.2</v>
      </c>
      <c r="I21" s="4">
        <f t="shared" si="61"/>
        <v>11.111111111111112</v>
      </c>
      <c r="J21" s="19"/>
      <c r="K21" s="4" t="str">
        <f t="shared" si="62"/>
        <v/>
      </c>
      <c r="L21" s="19">
        <v>5.9</v>
      </c>
      <c r="M21" s="4">
        <f t="shared" si="63"/>
        <v>13.849765258215962</v>
      </c>
      <c r="N21" s="19">
        <v>4.7</v>
      </c>
      <c r="O21" s="4">
        <f t="shared" si="64"/>
        <v>9.8739495798319332</v>
      </c>
      <c r="P21" s="19">
        <v>4.9000000000000004</v>
      </c>
      <c r="Q21" s="4">
        <f t="shared" si="65"/>
        <v>9.664694280078896</v>
      </c>
      <c r="R21" s="19">
        <v>5.7</v>
      </c>
      <c r="S21" s="4">
        <f t="shared" si="66"/>
        <v>12.866817155756207</v>
      </c>
      <c r="T21" s="19">
        <v>5.3</v>
      </c>
      <c r="U21" s="4">
        <f t="shared" si="67"/>
        <v>11.830357142857144</v>
      </c>
      <c r="V21" s="19"/>
      <c r="W21" s="4" t="str">
        <f t="shared" si="68"/>
        <v/>
      </c>
      <c r="X21" s="19"/>
      <c r="Y21" s="4" t="str">
        <f t="shared" si="69"/>
        <v/>
      </c>
      <c r="Z21" s="19"/>
      <c r="AA21" s="4" t="str">
        <f t="shared" si="70"/>
        <v/>
      </c>
      <c r="AB21" s="19"/>
      <c r="AC21" s="4" t="str">
        <f t="shared" si="71"/>
        <v/>
      </c>
      <c r="AD21" s="19"/>
      <c r="AE21" s="4" t="str">
        <f t="shared" si="72"/>
        <v/>
      </c>
      <c r="AF21" s="19"/>
      <c r="AG21" s="4" t="str">
        <f t="shared" si="73"/>
        <v/>
      </c>
      <c r="AH21" s="19"/>
      <c r="AI21" s="4" t="str">
        <f t="shared" si="74"/>
        <v/>
      </c>
      <c r="AJ21" s="19"/>
      <c r="AK21" s="4" t="str">
        <f t="shared" si="75"/>
        <v/>
      </c>
      <c r="AL21" s="19"/>
      <c r="AM21" s="4" t="str">
        <f t="shared" si="76"/>
        <v/>
      </c>
      <c r="AN21" s="19"/>
      <c r="AO21" s="4" t="str">
        <f t="shared" si="77"/>
        <v/>
      </c>
      <c r="AP21" s="19"/>
      <c r="AQ21" s="4" t="str">
        <f t="shared" si="78"/>
        <v/>
      </c>
      <c r="AR21" s="19"/>
      <c r="AS21" s="4" t="str">
        <f t="shared" si="79"/>
        <v/>
      </c>
      <c r="AT21" s="19"/>
      <c r="AU21" s="4" t="str">
        <f t="shared" si="80"/>
        <v/>
      </c>
      <c r="AV21" s="19"/>
      <c r="AW21" s="4" t="str">
        <f t="shared" si="81"/>
        <v/>
      </c>
      <c r="AX21" s="19"/>
      <c r="AY21" s="4" t="str">
        <f t="shared" si="82"/>
        <v/>
      </c>
      <c r="AZ21" s="19"/>
      <c r="BA21" s="4" t="str">
        <f t="shared" si="83"/>
        <v/>
      </c>
      <c r="BB21" s="19"/>
      <c r="BC21" s="4" t="str">
        <f t="shared" si="84"/>
        <v/>
      </c>
      <c r="BD21" s="19"/>
      <c r="BE21" s="4" t="str">
        <f t="shared" si="85"/>
        <v/>
      </c>
      <c r="BF21" s="19"/>
      <c r="BG21" s="4" t="str">
        <f t="shared" si="86"/>
        <v/>
      </c>
      <c r="BH21" s="19"/>
      <c r="BI21" s="4" t="str">
        <f t="shared" si="87"/>
        <v/>
      </c>
      <c r="BK21" s="57" t="s">
        <v>6</v>
      </c>
      <c r="BL21" s="30">
        <f t="shared" si="16"/>
        <v>9</v>
      </c>
      <c r="BM21" s="31">
        <f t="shared" si="17"/>
        <v>4.2</v>
      </c>
      <c r="BN21" s="32" t="str">
        <f t="shared" si="18"/>
        <v>–</v>
      </c>
      <c r="BO21" s="33">
        <f t="shared" si="19"/>
        <v>5.9</v>
      </c>
      <c r="BP21" s="34">
        <f t="shared" si="20"/>
        <v>9.664694280078896</v>
      </c>
      <c r="BQ21" s="35" t="str">
        <f t="shared" si="41"/>
        <v>–</v>
      </c>
      <c r="BR21" s="36">
        <f t="shared" si="21"/>
        <v>13.849765258215962</v>
      </c>
      <c r="BS21" s="37">
        <f t="shared" si="22"/>
        <v>5.155555555555555</v>
      </c>
      <c r="BT21" s="38">
        <f t="shared" si="22"/>
        <v>11.532102626377929</v>
      </c>
      <c r="BU21" s="32">
        <f t="shared" si="23"/>
        <v>0.51261854997432332</v>
      </c>
      <c r="BV21" s="39">
        <f t="shared" si="23"/>
        <v>1.3444496317814838</v>
      </c>
      <c r="BW21" s="32">
        <f t="shared" si="24"/>
        <v>5.3</v>
      </c>
      <c r="BX21" s="35">
        <f t="shared" si="24"/>
        <v>11.018711018711018</v>
      </c>
    </row>
    <row r="22" spans="1:76" ht="16.5" customHeight="1" x14ac:dyDescent="0.2">
      <c r="A22" s="10" t="s">
        <v>7</v>
      </c>
      <c r="B22" s="19">
        <v>13</v>
      </c>
      <c r="C22" s="4" t="s">
        <v>3</v>
      </c>
      <c r="D22" s="19">
        <v>12</v>
      </c>
      <c r="E22" s="4" t="s">
        <v>3</v>
      </c>
      <c r="F22" s="19">
        <v>12</v>
      </c>
      <c r="G22" s="4" t="s">
        <v>3</v>
      </c>
      <c r="H22" s="19">
        <v>12</v>
      </c>
      <c r="I22" s="4" t="s">
        <v>3</v>
      </c>
      <c r="J22" s="19">
        <v>5.2</v>
      </c>
      <c r="K22" s="4" t="s">
        <v>3</v>
      </c>
      <c r="L22" s="19"/>
      <c r="M22" s="4" t="s">
        <v>3</v>
      </c>
      <c r="N22" s="19">
        <v>12</v>
      </c>
      <c r="O22" s="4" t="s">
        <v>3</v>
      </c>
      <c r="P22" s="19">
        <v>10</v>
      </c>
      <c r="Q22" s="4" t="s">
        <v>3</v>
      </c>
      <c r="R22" s="19">
        <v>11</v>
      </c>
      <c r="S22" s="4" t="s">
        <v>3</v>
      </c>
      <c r="T22" s="19"/>
      <c r="U22" s="4" t="s">
        <v>3</v>
      </c>
      <c r="V22" s="19"/>
      <c r="W22" s="4" t="s">
        <v>3</v>
      </c>
      <c r="X22" s="19"/>
      <c r="Y22" s="4" t="s">
        <v>3</v>
      </c>
      <c r="Z22" s="19"/>
      <c r="AA22" s="4" t="s">
        <v>3</v>
      </c>
      <c r="AB22" s="19"/>
      <c r="AC22" s="4" t="s">
        <v>3</v>
      </c>
      <c r="AD22" s="19"/>
      <c r="AE22" s="4" t="s">
        <v>3</v>
      </c>
      <c r="AF22" s="19"/>
      <c r="AG22" s="4" t="s">
        <v>3</v>
      </c>
      <c r="AH22" s="19"/>
      <c r="AI22" s="4" t="s">
        <v>3</v>
      </c>
      <c r="AJ22" s="19"/>
      <c r="AK22" s="4" t="s">
        <v>3</v>
      </c>
      <c r="AL22" s="19"/>
      <c r="AM22" s="4" t="s">
        <v>3</v>
      </c>
      <c r="AN22" s="19"/>
      <c r="AO22" s="4" t="s">
        <v>3</v>
      </c>
      <c r="AP22" s="19"/>
      <c r="AQ22" s="4" t="s">
        <v>3</v>
      </c>
      <c r="AR22" s="19"/>
      <c r="AS22" s="4" t="s">
        <v>3</v>
      </c>
      <c r="AT22" s="19"/>
      <c r="AU22" s="4" t="s">
        <v>3</v>
      </c>
      <c r="AV22" s="19"/>
      <c r="AW22" s="4" t="s">
        <v>3</v>
      </c>
      <c r="AX22" s="19"/>
      <c r="AY22" s="4" t="s">
        <v>3</v>
      </c>
      <c r="AZ22" s="19"/>
      <c r="BA22" s="4" t="s">
        <v>3</v>
      </c>
      <c r="BB22" s="19"/>
      <c r="BC22" s="4" t="s">
        <v>3</v>
      </c>
      <c r="BD22" s="19"/>
      <c r="BE22" s="4" t="s">
        <v>3</v>
      </c>
      <c r="BF22" s="19"/>
      <c r="BG22" s="4" t="s">
        <v>3</v>
      </c>
      <c r="BH22" s="19"/>
      <c r="BI22" s="4" t="s">
        <v>3</v>
      </c>
      <c r="BK22" s="57" t="s">
        <v>7</v>
      </c>
      <c r="BL22" s="30">
        <f t="shared" si="16"/>
        <v>8</v>
      </c>
      <c r="BM22" s="21">
        <f t="shared" si="17"/>
        <v>5.2</v>
      </c>
      <c r="BN22" s="22" t="str">
        <f t="shared" si="18"/>
        <v>–</v>
      </c>
      <c r="BO22" s="23">
        <f t="shared" si="19"/>
        <v>13</v>
      </c>
      <c r="BP22" s="24" t="str">
        <f t="shared" si="20"/>
        <v/>
      </c>
      <c r="BQ22" s="6" t="s">
        <v>3</v>
      </c>
      <c r="BR22" s="26" t="str">
        <f t="shared" si="21"/>
        <v/>
      </c>
      <c r="BS22" s="37">
        <f t="shared" si="22"/>
        <v>10.9</v>
      </c>
      <c r="BT22" s="28" t="s">
        <v>3</v>
      </c>
      <c r="BU22" s="32">
        <f t="shared" si="23"/>
        <v>2.4657656011875888</v>
      </c>
      <c r="BV22" s="29" t="s">
        <v>3</v>
      </c>
      <c r="BW22" s="22">
        <f t="shared" si="24"/>
        <v>13</v>
      </c>
      <c r="BX22" s="25" t="s">
        <v>3</v>
      </c>
    </row>
    <row r="23" spans="1:76" ht="16.5" customHeight="1" x14ac:dyDescent="0.2">
      <c r="A23" s="15" t="s">
        <v>103</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15</v>
      </c>
      <c r="BL23" s="30"/>
      <c r="BM23" s="31"/>
      <c r="BN23" s="32"/>
      <c r="BO23" s="33"/>
      <c r="BP23" s="34"/>
      <c r="BQ23" s="35"/>
      <c r="BR23" s="36"/>
      <c r="BS23" s="37"/>
      <c r="BT23" s="38"/>
      <c r="BU23" s="32"/>
      <c r="BV23" s="39"/>
      <c r="BW23" s="32"/>
      <c r="BX23" s="35"/>
    </row>
    <row r="24" spans="1:76" ht="16.5" customHeight="1" x14ac:dyDescent="0.2">
      <c r="A24" s="10" t="s">
        <v>29</v>
      </c>
      <c r="B24" s="19">
        <v>16.600000000000001</v>
      </c>
      <c r="C24" s="4">
        <f>IF(AND((B24&gt;0),(B$5&gt;0)),(B24/B$5*100),"")</f>
        <v>34.511434511434516</v>
      </c>
      <c r="D24" s="19">
        <v>15.7</v>
      </c>
      <c r="E24" s="4">
        <f>IF(AND((D24&gt;0),(D$5&gt;0)),(D24/D$5*100),"")</f>
        <v>34.888888888888886</v>
      </c>
      <c r="F24" s="19">
        <v>14.6</v>
      </c>
      <c r="G24" s="4">
        <f>IF(AND((F24&gt;0),(F$5&gt;0)),(F24/F$5*100),"")</f>
        <v>33.71824480369515</v>
      </c>
      <c r="H24" s="19">
        <v>12.7</v>
      </c>
      <c r="I24" s="4">
        <f>IF(AND((H24&gt;0),(H$5&gt;0)),(H24/H$5*100),"")</f>
        <v>33.597883597883602</v>
      </c>
      <c r="J24" s="19">
        <v>13.8</v>
      </c>
      <c r="K24" s="4">
        <f>IF(AND((J24&gt;0),(J$5&gt;0)),(J24/J$5*100),"")</f>
        <v>27.435387673956264</v>
      </c>
      <c r="L24" s="19"/>
      <c r="M24" s="4" t="str">
        <f>IF(AND((L24&gt;0),(L$5&gt;0)),(L24/L$5*100),"")</f>
        <v/>
      </c>
      <c r="N24" s="19"/>
      <c r="O24" s="4" t="str">
        <f>IF(AND((N24&gt;0),(N$5&gt;0)),(N24/N$5*100),"")</f>
        <v/>
      </c>
      <c r="P24" s="19">
        <v>14.6</v>
      </c>
      <c r="Q24" s="4">
        <f>IF(AND((P24&gt;0),(P$5&gt;0)),(P24/P$5*100),"")</f>
        <v>28.796844181459562</v>
      </c>
      <c r="R24" s="19"/>
      <c r="S24" s="4" t="str">
        <f>IF(AND((R24&gt;0),(R$5&gt;0)),(R24/R$5*100),"")</f>
        <v/>
      </c>
      <c r="T24" s="19">
        <v>13.5</v>
      </c>
      <c r="U24" s="4">
        <f>IF(AND((T24&gt;0),(T$5&gt;0)),(T24/T$5*100),"")</f>
        <v>30.133928571428577</v>
      </c>
      <c r="V24" s="19"/>
      <c r="W24" s="4" t="str">
        <f>IF(AND((V24&gt;0),(V$5&gt;0)),(V24/V$5*100),"")</f>
        <v/>
      </c>
      <c r="X24" s="19"/>
      <c r="Y24" s="4" t="str">
        <f>IF(AND((X24&gt;0),(X$5&gt;0)),(X24/X$5*100),"")</f>
        <v/>
      </c>
      <c r="Z24" s="19"/>
      <c r="AA24" s="4" t="str">
        <f>IF(AND((Z24&gt;0),(Z$5&gt;0)),(Z24/Z$5*100),"")</f>
        <v/>
      </c>
      <c r="AB24" s="19"/>
      <c r="AC24" s="4" t="str">
        <f>IF(AND((AB24&gt;0),(AB$5&gt;0)),(AB24/AB$5*100),"")</f>
        <v/>
      </c>
      <c r="AD24" s="19"/>
      <c r="AE24" s="4" t="str">
        <f t="shared" ref="AE24:AE25" si="88">IF(AND((AD24&gt;0),(AD$5&gt;0)),(AD24/AD$5*100),"")</f>
        <v/>
      </c>
      <c r="AF24" s="19"/>
      <c r="AG24" s="4" t="str">
        <f t="shared" ref="AG24:AG25" si="89">IF(AND((AF24&gt;0),(AF$5&gt;0)),(AF24/AF$5*100),"")</f>
        <v/>
      </c>
      <c r="AH24" s="19"/>
      <c r="AI24" s="4" t="str">
        <f t="shared" ref="AI24:AI25" si="90">IF(AND((AH24&gt;0),(AH$5&gt;0)),(AH24/AH$5*100),"")</f>
        <v/>
      </c>
      <c r="AJ24" s="19"/>
      <c r="AK24" s="4" t="str">
        <f t="shared" ref="AK24:AK25" si="91">IF(AND((AJ24&gt;0),(AJ$5&gt;0)),(AJ24/AJ$5*100),"")</f>
        <v/>
      </c>
      <c r="AL24" s="19"/>
      <c r="AM24" s="4" t="str">
        <f t="shared" ref="AM24:AM25" si="92">IF(AND((AL24&gt;0),(AL$5&gt;0)),(AL24/AL$5*100),"")</f>
        <v/>
      </c>
      <c r="AN24" s="19"/>
      <c r="AO24" s="4" t="str">
        <f t="shared" ref="AO24:AO25" si="93">IF(AND((AN24&gt;0),(AN$5&gt;0)),(AN24/AN$5*100),"")</f>
        <v/>
      </c>
      <c r="AP24" s="19"/>
      <c r="AQ24" s="4" t="str">
        <f t="shared" ref="AQ24:AQ25" si="94">IF(AND((AP24&gt;0),(AP$5&gt;0)),(AP24/AP$5*100),"")</f>
        <v/>
      </c>
      <c r="AR24" s="19"/>
      <c r="AS24" s="4" t="str">
        <f t="shared" ref="AS24:AS25" si="95">IF(AND((AR24&gt;0),(AR$5&gt;0)),(AR24/AR$5*100),"")</f>
        <v/>
      </c>
      <c r="AT24" s="19"/>
      <c r="AU24" s="4" t="str">
        <f t="shared" ref="AU24:AU25" si="96">IF(AND((AT24&gt;0),(AT$5&gt;0)),(AT24/AT$5*100),"")</f>
        <v/>
      </c>
      <c r="AV24" s="19"/>
      <c r="AW24" s="4" t="str">
        <f t="shared" ref="AW24:AW25" si="97">IF(AND((AV24&gt;0),(AV$5&gt;0)),(AV24/AV$5*100),"")</f>
        <v/>
      </c>
      <c r="AX24" s="19"/>
      <c r="AY24" s="4" t="str">
        <f t="shared" ref="AY24:AY25" si="98">IF(AND((AX24&gt;0),(AX$5&gt;0)),(AX24/AX$5*100),"")</f>
        <v/>
      </c>
      <c r="AZ24" s="19"/>
      <c r="BA24" s="4" t="str">
        <f t="shared" ref="BA24:BA25" si="99">IF(AND((AZ24&gt;0),(AZ$5&gt;0)),(AZ24/AZ$5*100),"")</f>
        <v/>
      </c>
      <c r="BB24" s="19"/>
      <c r="BC24" s="4" t="str">
        <f t="shared" ref="BC24:BC25" si="100">IF(AND((BB24&gt;0),(BB$5&gt;0)),(BB24/BB$5*100),"")</f>
        <v/>
      </c>
      <c r="BD24" s="19"/>
      <c r="BE24" s="4" t="str">
        <f t="shared" ref="BE24:BE25" si="101">IF(AND((BD24&gt;0),(BD$5&gt;0)),(BD24/BD$5*100),"")</f>
        <v/>
      </c>
      <c r="BF24" s="19"/>
      <c r="BG24" s="4" t="str">
        <f t="shared" ref="BG24:BG25" si="102">IF(AND((BF24&gt;0),(BF$5&gt;0)),(BF24/BF$5*100),"")</f>
        <v/>
      </c>
      <c r="BH24" s="19"/>
      <c r="BI24" s="4" t="str">
        <f t="shared" ref="BI24:BI25" si="103">IF(AND((BH24&gt;0),(BH$5&gt;0)),(BH24/BH$5*100),"")</f>
        <v/>
      </c>
      <c r="BK24" s="57" t="s">
        <v>29</v>
      </c>
      <c r="BL24" s="30">
        <f t="shared" si="16"/>
        <v>7</v>
      </c>
      <c r="BM24" s="31">
        <f t="shared" si="17"/>
        <v>12.7</v>
      </c>
      <c r="BN24" s="32" t="str">
        <f t="shared" si="18"/>
        <v>–</v>
      </c>
      <c r="BO24" s="33">
        <f t="shared" si="19"/>
        <v>16.600000000000001</v>
      </c>
      <c r="BP24" s="34">
        <f t="shared" si="20"/>
        <v>27.435387673956264</v>
      </c>
      <c r="BQ24" s="35" t="str">
        <f t="shared" si="41"/>
        <v>–</v>
      </c>
      <c r="BR24" s="36">
        <f t="shared" si="21"/>
        <v>34.888888888888886</v>
      </c>
      <c r="BS24" s="37">
        <f t="shared" si="22"/>
        <v>14.499999999999998</v>
      </c>
      <c r="BT24" s="38">
        <f t="shared" si="22"/>
        <v>31.868944604106648</v>
      </c>
      <c r="BU24" s="32">
        <f t="shared" si="23"/>
        <v>1.3291601358251259</v>
      </c>
      <c r="BV24" s="39">
        <f t="shared" si="23"/>
        <v>3.0170754702548721</v>
      </c>
      <c r="BW24" s="32">
        <f t="shared" si="24"/>
        <v>16.600000000000001</v>
      </c>
      <c r="BX24" s="35">
        <f t="shared" si="24"/>
        <v>34.511434511434516</v>
      </c>
    </row>
    <row r="25" spans="1:76" ht="16.5" customHeight="1" x14ac:dyDescent="0.2">
      <c r="A25" s="10" t="s">
        <v>30</v>
      </c>
      <c r="B25" s="19">
        <v>4</v>
      </c>
      <c r="C25" s="4">
        <f>IF(AND((B25&gt;0),(B$5&gt;0)),(B25/B$5*100),"")</f>
        <v>8.3160083160083147</v>
      </c>
      <c r="D25" s="19">
        <v>3.9</v>
      </c>
      <c r="E25" s="4">
        <f>IF(AND((D25&gt;0),(D$5&gt;0)),(D25/D$5*100),"")</f>
        <v>8.6666666666666679</v>
      </c>
      <c r="F25" s="19">
        <v>3.3</v>
      </c>
      <c r="G25" s="4">
        <f>IF(AND((F25&gt;0),(F$5&gt;0)),(F25/F$5*100),"")</f>
        <v>7.6212471131639719</v>
      </c>
      <c r="H25" s="19">
        <v>3.1</v>
      </c>
      <c r="I25" s="4">
        <f>IF(AND((H25&gt;0),(H$5&gt;0)),(H25/H$5*100),"")</f>
        <v>8.2010582010582027</v>
      </c>
      <c r="J25" s="19">
        <v>4</v>
      </c>
      <c r="K25" s="4">
        <f>IF(AND((J25&gt;0),(J$5&gt;0)),(J25/J$5*100),"")</f>
        <v>7.9522862823061633</v>
      </c>
      <c r="L25" s="19"/>
      <c r="M25" s="4" t="str">
        <f>IF(AND((L25&gt;0),(L$5&gt;0)),(L25/L$5*100),"")</f>
        <v/>
      </c>
      <c r="N25" s="19"/>
      <c r="O25" s="4" t="str">
        <f>IF(AND((N25&gt;0),(N$5&gt;0)),(N25/N$5*100),"")</f>
        <v/>
      </c>
      <c r="P25" s="19">
        <v>3.8</v>
      </c>
      <c r="Q25" s="4">
        <f>IF(AND((P25&gt;0),(P$5&gt;0)),(P25/P$5*100),"")</f>
        <v>7.4950690335305712</v>
      </c>
      <c r="R25" s="19"/>
      <c r="S25" s="4" t="str">
        <f>IF(AND((R25&gt;0),(R$5&gt;0)),(R25/R$5*100),"")</f>
        <v/>
      </c>
      <c r="T25" s="19">
        <v>3.9</v>
      </c>
      <c r="U25" s="4">
        <f>IF(AND((T25&gt;0),(T$5&gt;0)),(T25/T$5*100),"")</f>
        <v>8.7053571428571441</v>
      </c>
      <c r="V25" s="19"/>
      <c r="W25" s="4" t="str">
        <f>IF(AND((V25&gt;0),(V$5&gt;0)),(V25/V$5*100),"")</f>
        <v/>
      </c>
      <c r="X25" s="19"/>
      <c r="Y25" s="4" t="str">
        <f>IF(AND((X25&gt;0),(X$5&gt;0)),(X25/X$5*100),"")</f>
        <v/>
      </c>
      <c r="Z25" s="19"/>
      <c r="AA25" s="4" t="str">
        <f>IF(AND((Z25&gt;0),(Z$5&gt;0)),(Z25/Z$5*100),"")</f>
        <v/>
      </c>
      <c r="AB25" s="19"/>
      <c r="AC25" s="4" t="str">
        <f>IF(AND((AB25&gt;0),(AB$5&gt;0)),(AB25/AB$5*100),"")</f>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30</v>
      </c>
      <c r="BL25" s="30">
        <f t="shared" si="16"/>
        <v>7</v>
      </c>
      <c r="BM25" s="31">
        <f t="shared" si="17"/>
        <v>3.1</v>
      </c>
      <c r="BN25" s="32" t="str">
        <f t="shared" si="18"/>
        <v>–</v>
      </c>
      <c r="BO25" s="33">
        <f t="shared" si="19"/>
        <v>4</v>
      </c>
      <c r="BP25" s="34">
        <f t="shared" si="20"/>
        <v>7.4950690335305712</v>
      </c>
      <c r="BQ25" s="35" t="str">
        <f t="shared" si="41"/>
        <v>–</v>
      </c>
      <c r="BR25" s="36">
        <f t="shared" si="21"/>
        <v>8.7053571428571441</v>
      </c>
      <c r="BS25" s="37">
        <f t="shared" si="22"/>
        <v>3.714285714285714</v>
      </c>
      <c r="BT25" s="38">
        <f t="shared" si="22"/>
        <v>8.1368132507987188</v>
      </c>
      <c r="BU25" s="32">
        <f t="shared" si="23"/>
        <v>0.3625307868699863</v>
      </c>
      <c r="BV25" s="39">
        <f t="shared" si="23"/>
        <v>0.47467872807246553</v>
      </c>
      <c r="BW25" s="32">
        <f t="shared" si="24"/>
        <v>4</v>
      </c>
      <c r="BX25" s="35">
        <f t="shared" si="24"/>
        <v>8.3160083160083147</v>
      </c>
    </row>
    <row r="26" spans="1:76" ht="16.5" customHeight="1" x14ac:dyDescent="0.2">
      <c r="A26" s="10" t="s">
        <v>107</v>
      </c>
      <c r="B26" s="68">
        <f>IF(AND((B25&gt;0),(B24&gt;0)),(B25/B24),"")</f>
        <v>0.24096385542168672</v>
      </c>
      <c r="C26" s="4" t="s">
        <v>3</v>
      </c>
      <c r="D26" s="68">
        <f>IF(AND((D25&gt;0),(D24&gt;0)),(D25/D24),"")</f>
        <v>0.24840764331210191</v>
      </c>
      <c r="E26" s="4" t="s">
        <v>3</v>
      </c>
      <c r="F26" s="68">
        <f>IF(AND((F25&gt;0),(F24&gt;0)),(F25/F24),"")</f>
        <v>0.22602739726027396</v>
      </c>
      <c r="G26" s="4" t="s">
        <v>3</v>
      </c>
      <c r="H26" s="68">
        <f>IF(AND((H25&gt;0),(H24&gt;0)),(H25/H24),"")</f>
        <v>0.24409448818897639</v>
      </c>
      <c r="I26" s="4" t="s">
        <v>3</v>
      </c>
      <c r="J26" s="68">
        <f>IF(AND((J25&gt;0),(J24&gt;0)),(J25/J24),"")</f>
        <v>0.28985507246376813</v>
      </c>
      <c r="K26" s="4" t="s">
        <v>3</v>
      </c>
      <c r="L26" s="68" t="str">
        <f>IF(AND((L25&gt;0),(L24&gt;0)),(L25/L24),"")</f>
        <v/>
      </c>
      <c r="M26" s="4" t="s">
        <v>3</v>
      </c>
      <c r="N26" s="68" t="str">
        <f>IF(AND((N25&gt;0),(N24&gt;0)),(N25/N24),"")</f>
        <v/>
      </c>
      <c r="O26" s="4" t="s">
        <v>3</v>
      </c>
      <c r="P26" s="68">
        <f>IF(AND((P25&gt;0),(P24&gt;0)),(P25/P24),"")</f>
        <v>0.26027397260273971</v>
      </c>
      <c r="Q26" s="4" t="s">
        <v>3</v>
      </c>
      <c r="R26" s="68" t="str">
        <f>IF(AND((R25&gt;0),(R24&gt;0)),(R25/R24),"")</f>
        <v/>
      </c>
      <c r="S26" s="4" t="s">
        <v>3</v>
      </c>
      <c r="T26" s="68">
        <f>IF(AND((T25&gt;0),(T24&gt;0)),(T25/T24),"")</f>
        <v>0.28888888888888886</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04">IF(AND((AD25&gt;0),(AD24&gt;0)),(AD25/AD24),"")</f>
        <v/>
      </c>
      <c r="AE26" s="4" t="s">
        <v>3</v>
      </c>
      <c r="AF26" s="68" t="str">
        <f t="shared" ref="AF26" si="105">IF(AND((AF25&gt;0),(AF24&gt;0)),(AF25/AF24),"")</f>
        <v/>
      </c>
      <c r="AG26" s="4" t="s">
        <v>3</v>
      </c>
      <c r="AH26" s="68" t="str">
        <f t="shared" ref="AH26" si="106">IF(AND((AH25&gt;0),(AH24&gt;0)),(AH25/AH24),"")</f>
        <v/>
      </c>
      <c r="AI26" s="4" t="s">
        <v>3</v>
      </c>
      <c r="AJ26" s="68" t="str">
        <f t="shared" ref="AJ26" si="107">IF(AND((AJ25&gt;0),(AJ24&gt;0)),(AJ25/AJ24),"")</f>
        <v/>
      </c>
      <c r="AK26" s="4" t="s">
        <v>3</v>
      </c>
      <c r="AL26" s="68" t="str">
        <f t="shared" ref="AL26" si="108">IF(AND((AL25&gt;0),(AL24&gt;0)),(AL25/AL24),"")</f>
        <v/>
      </c>
      <c r="AM26" s="4" t="s">
        <v>3</v>
      </c>
      <c r="AN26" s="68" t="str">
        <f t="shared" ref="AN26" si="109">IF(AND((AN25&gt;0),(AN24&gt;0)),(AN25/AN24),"")</f>
        <v/>
      </c>
      <c r="AO26" s="4" t="s">
        <v>3</v>
      </c>
      <c r="AP26" s="68" t="str">
        <f t="shared" ref="AP26" si="110">IF(AND((AP25&gt;0),(AP24&gt;0)),(AP25/AP24),"")</f>
        <v/>
      </c>
      <c r="AQ26" s="4" t="s">
        <v>3</v>
      </c>
      <c r="AR26" s="68" t="str">
        <f t="shared" ref="AR26" si="111">IF(AND((AR25&gt;0),(AR24&gt;0)),(AR25/AR24),"")</f>
        <v/>
      </c>
      <c r="AS26" s="4" t="s">
        <v>3</v>
      </c>
      <c r="AT26" s="68" t="str">
        <f t="shared" ref="AT26" si="112">IF(AND((AT25&gt;0),(AT24&gt;0)),(AT25/AT24),"")</f>
        <v/>
      </c>
      <c r="AU26" s="4" t="s">
        <v>3</v>
      </c>
      <c r="AV26" s="68" t="str">
        <f t="shared" ref="AV26" si="113">IF(AND((AV25&gt;0),(AV24&gt;0)),(AV25/AV24),"")</f>
        <v/>
      </c>
      <c r="AW26" s="4" t="s">
        <v>3</v>
      </c>
      <c r="AX26" s="68" t="str">
        <f t="shared" ref="AX26" si="114">IF(AND((AX25&gt;0),(AX24&gt;0)),(AX25/AX24),"")</f>
        <v/>
      </c>
      <c r="AY26" s="4" t="s">
        <v>3</v>
      </c>
      <c r="AZ26" s="68" t="str">
        <f t="shared" ref="AZ26" si="115">IF(AND((AZ25&gt;0),(AZ24&gt;0)),(AZ25/AZ24),"")</f>
        <v/>
      </c>
      <c r="BA26" s="4" t="s">
        <v>3</v>
      </c>
      <c r="BB26" s="68" t="str">
        <f t="shared" ref="BB26" si="116">IF(AND((BB25&gt;0),(BB24&gt;0)),(BB25/BB24),"")</f>
        <v/>
      </c>
      <c r="BC26" s="4" t="s">
        <v>3</v>
      </c>
      <c r="BD26" s="68" t="str">
        <f t="shared" ref="BD26" si="117">IF(AND((BD25&gt;0),(BD24&gt;0)),(BD25/BD24),"")</f>
        <v/>
      </c>
      <c r="BE26" s="4" t="s">
        <v>3</v>
      </c>
      <c r="BF26" s="68" t="str">
        <f t="shared" ref="BF26" si="118">IF(AND((BF25&gt;0),(BF24&gt;0)),(BF25/BF24),"")</f>
        <v/>
      </c>
      <c r="BG26" s="4" t="s">
        <v>3</v>
      </c>
      <c r="BH26" s="68" t="str">
        <f t="shared" ref="BH26" si="119">IF(AND((BH25&gt;0),(BH24&gt;0)),(BH25/BH24),"")</f>
        <v/>
      </c>
      <c r="BI26" s="4" t="s">
        <v>3</v>
      </c>
      <c r="BK26" s="57" t="s">
        <v>31</v>
      </c>
      <c r="BL26" s="30">
        <f t="shared" si="16"/>
        <v>7</v>
      </c>
      <c r="BM26" s="40">
        <f t="shared" si="17"/>
        <v>0.22602739726027396</v>
      </c>
      <c r="BN26" s="22" t="str">
        <f t="shared" si="18"/>
        <v>–</v>
      </c>
      <c r="BO26" s="41">
        <f t="shared" si="19"/>
        <v>0.28985507246376813</v>
      </c>
      <c r="BP26" s="24" t="str">
        <f t="shared" si="20"/>
        <v/>
      </c>
      <c r="BQ26" s="6" t="s">
        <v>3</v>
      </c>
      <c r="BR26" s="26" t="str">
        <f t="shared" si="21"/>
        <v/>
      </c>
      <c r="BS26" s="42">
        <f t="shared" si="22"/>
        <v>0.2569301883054908</v>
      </c>
      <c r="BT26" s="28" t="s">
        <v>3</v>
      </c>
      <c r="BU26" s="43">
        <f t="shared" si="23"/>
        <v>2.4371714082887155E-2</v>
      </c>
      <c r="BV26" s="29" t="s">
        <v>3</v>
      </c>
      <c r="BW26" s="22">
        <f t="shared" si="24"/>
        <v>0.24096385542168672</v>
      </c>
      <c r="BX26" s="25" t="s">
        <v>3</v>
      </c>
    </row>
    <row r="27" spans="1:76" ht="16.5" customHeight="1" x14ac:dyDescent="0.2">
      <c r="A27" s="15" t="s">
        <v>104</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16</v>
      </c>
      <c r="BL27" s="30"/>
      <c r="BM27" s="21"/>
      <c r="BN27" s="22"/>
      <c r="BO27" s="23"/>
      <c r="BP27" s="24"/>
      <c r="BQ27" s="25"/>
      <c r="BR27" s="26"/>
      <c r="BS27" s="27"/>
      <c r="BT27" s="28"/>
      <c r="BU27" s="22"/>
      <c r="BV27" s="29"/>
      <c r="BW27" s="22"/>
      <c r="BX27" s="25"/>
    </row>
    <row r="28" spans="1:76" ht="16.5" customHeight="1" x14ac:dyDescent="0.2">
      <c r="A28" s="10" t="s">
        <v>29</v>
      </c>
      <c r="B28" s="19">
        <v>15.4</v>
      </c>
      <c r="C28" s="4">
        <f>IF(AND((B28&gt;0),(B$5&gt;0)),(B28/B$5*100),"")</f>
        <v>32.016632016632016</v>
      </c>
      <c r="D28" s="19">
        <v>14.7</v>
      </c>
      <c r="E28" s="4">
        <f>IF(AND((D28&gt;0),(D$5&gt;0)),(D28/D$5*100),"")</f>
        <v>32.666666666666664</v>
      </c>
      <c r="F28" s="19"/>
      <c r="G28" s="4" t="str">
        <f>IF(AND((F28&gt;0),(F$5&gt;0)),(F28/F$5*100),"")</f>
        <v/>
      </c>
      <c r="H28" s="19">
        <v>12.1</v>
      </c>
      <c r="I28" s="4">
        <f>IF(AND((H28&gt;0),(H$5&gt;0)),(H28/H$5*100),"")</f>
        <v>32.010582010582013</v>
      </c>
      <c r="J28" s="19">
        <v>13.7</v>
      </c>
      <c r="K28" s="4">
        <f>IF(AND((J28&gt;0),(J$5&gt;0)),(J28/J$5*100),"")</f>
        <v>27.236580516898606</v>
      </c>
      <c r="L28" s="19"/>
      <c r="M28" s="4" t="str">
        <f>IF(AND((L28&gt;0),(L$5&gt;0)),(L28/L$5*100),"")</f>
        <v/>
      </c>
      <c r="N28" s="19"/>
      <c r="O28" s="4" t="str">
        <f>IF(AND((N28&gt;0),(N$5&gt;0)),(N28/N$5*100),"")</f>
        <v/>
      </c>
      <c r="P28" s="19">
        <v>14.8</v>
      </c>
      <c r="Q28" s="4">
        <f>IF(AND((P28&gt;0),(P$5&gt;0)),(P28/P$5*100),"")</f>
        <v>29.191321499013807</v>
      </c>
      <c r="R28" s="19"/>
      <c r="S28" s="4" t="str">
        <f>IF(AND((R28&gt;0),(R$5&gt;0)),(R28/R$5*100),"")</f>
        <v/>
      </c>
      <c r="T28" s="19">
        <v>13.5</v>
      </c>
      <c r="U28" s="4">
        <f>IF(AND((T28&gt;0),(T$5&gt;0)),(T28/T$5*100),"")</f>
        <v>30.133928571428577</v>
      </c>
      <c r="V28" s="19"/>
      <c r="W28" s="4" t="str">
        <f>IF(AND((V28&gt;0),(V$5&gt;0)),(V28/V$5*100),"")</f>
        <v/>
      </c>
      <c r="X28" s="19"/>
      <c r="Y28" s="4" t="str">
        <f>IF(AND((X28&gt;0),(X$5&gt;0)),(X28/X$5*100),"")</f>
        <v/>
      </c>
      <c r="Z28" s="19"/>
      <c r="AA28" s="4" t="str">
        <f>IF(AND((Z28&gt;0),(Z$5&gt;0)),(Z28/Z$5*100),"")</f>
        <v/>
      </c>
      <c r="AB28" s="19"/>
      <c r="AC28" s="4" t="str">
        <f>IF(AND((AB28&gt;0),(AB$5&gt;0)),(AB28/AB$5*100),"")</f>
        <v/>
      </c>
      <c r="AD28" s="19"/>
      <c r="AE28" s="4" t="str">
        <f t="shared" ref="AE28:AE29" si="120">IF(AND((AD28&gt;0),(AD$5&gt;0)),(AD28/AD$5*100),"")</f>
        <v/>
      </c>
      <c r="AF28" s="19"/>
      <c r="AG28" s="4" t="str">
        <f t="shared" ref="AG28:AG29" si="121">IF(AND((AF28&gt;0),(AF$5&gt;0)),(AF28/AF$5*100),"")</f>
        <v/>
      </c>
      <c r="AH28" s="19"/>
      <c r="AI28" s="4" t="str">
        <f t="shared" ref="AI28:AI29" si="122">IF(AND((AH28&gt;0),(AH$5&gt;0)),(AH28/AH$5*100),"")</f>
        <v/>
      </c>
      <c r="AJ28" s="19"/>
      <c r="AK28" s="4" t="str">
        <f t="shared" ref="AK28:AK29" si="123">IF(AND((AJ28&gt;0),(AJ$5&gt;0)),(AJ28/AJ$5*100),"")</f>
        <v/>
      </c>
      <c r="AL28" s="19"/>
      <c r="AM28" s="4" t="str">
        <f t="shared" ref="AM28:AM29" si="124">IF(AND((AL28&gt;0),(AL$5&gt;0)),(AL28/AL$5*100),"")</f>
        <v/>
      </c>
      <c r="AN28" s="19"/>
      <c r="AO28" s="4" t="str">
        <f t="shared" ref="AO28:AO29" si="125">IF(AND((AN28&gt;0),(AN$5&gt;0)),(AN28/AN$5*100),"")</f>
        <v/>
      </c>
      <c r="AP28" s="19"/>
      <c r="AQ28" s="4" t="str">
        <f t="shared" ref="AQ28:AQ29" si="126">IF(AND((AP28&gt;0),(AP$5&gt;0)),(AP28/AP$5*100),"")</f>
        <v/>
      </c>
      <c r="AR28" s="19"/>
      <c r="AS28" s="4" t="str">
        <f t="shared" ref="AS28:AS29" si="127">IF(AND((AR28&gt;0),(AR$5&gt;0)),(AR28/AR$5*100),"")</f>
        <v/>
      </c>
      <c r="AT28" s="19"/>
      <c r="AU28" s="4" t="str">
        <f t="shared" ref="AU28:AU29" si="128">IF(AND((AT28&gt;0),(AT$5&gt;0)),(AT28/AT$5*100),"")</f>
        <v/>
      </c>
      <c r="AV28" s="19"/>
      <c r="AW28" s="4" t="str">
        <f t="shared" ref="AW28:AW29" si="129">IF(AND((AV28&gt;0),(AV$5&gt;0)),(AV28/AV$5*100),"")</f>
        <v/>
      </c>
      <c r="AX28" s="19"/>
      <c r="AY28" s="4" t="str">
        <f t="shared" ref="AY28:AY29" si="130">IF(AND((AX28&gt;0),(AX$5&gt;0)),(AX28/AX$5*100),"")</f>
        <v/>
      </c>
      <c r="AZ28" s="19"/>
      <c r="BA28" s="4" t="str">
        <f t="shared" ref="BA28:BA29" si="131">IF(AND((AZ28&gt;0),(AZ$5&gt;0)),(AZ28/AZ$5*100),"")</f>
        <v/>
      </c>
      <c r="BB28" s="19"/>
      <c r="BC28" s="4" t="str">
        <f t="shared" ref="BC28:BC29" si="132">IF(AND((BB28&gt;0),(BB$5&gt;0)),(BB28/BB$5*100),"")</f>
        <v/>
      </c>
      <c r="BD28" s="19"/>
      <c r="BE28" s="4" t="str">
        <f t="shared" ref="BE28:BE29" si="133">IF(AND((BD28&gt;0),(BD$5&gt;0)),(BD28/BD$5*100),"")</f>
        <v/>
      </c>
      <c r="BF28" s="19"/>
      <c r="BG28" s="4" t="str">
        <f t="shared" ref="BG28:BG29" si="134">IF(AND((BF28&gt;0),(BF$5&gt;0)),(BF28/BF$5*100),"")</f>
        <v/>
      </c>
      <c r="BH28" s="19"/>
      <c r="BI28" s="4" t="str">
        <f t="shared" ref="BI28:BI29" si="135">IF(AND((BH28&gt;0),(BH$5&gt;0)),(BH28/BH$5*100),"")</f>
        <v/>
      </c>
      <c r="BK28" s="57" t="s">
        <v>29</v>
      </c>
      <c r="BL28" s="30">
        <f t="shared" si="16"/>
        <v>6</v>
      </c>
      <c r="BM28" s="31">
        <f t="shared" si="17"/>
        <v>12.1</v>
      </c>
      <c r="BN28" s="32" t="str">
        <f t="shared" si="18"/>
        <v>–</v>
      </c>
      <c r="BO28" s="33">
        <f t="shared" si="19"/>
        <v>15.4</v>
      </c>
      <c r="BP28" s="34">
        <f t="shared" si="20"/>
        <v>27.236580516898606</v>
      </c>
      <c r="BQ28" s="35" t="str">
        <f t="shared" si="41"/>
        <v>–</v>
      </c>
      <c r="BR28" s="36">
        <f t="shared" si="21"/>
        <v>32.666666666666664</v>
      </c>
      <c r="BS28" s="37">
        <f t="shared" si="22"/>
        <v>14.033333333333333</v>
      </c>
      <c r="BT28" s="38">
        <f t="shared" si="22"/>
        <v>30.542618546870283</v>
      </c>
      <c r="BU28" s="32">
        <f t="shared" si="23"/>
        <v>1.1860297916438134</v>
      </c>
      <c r="BV28" s="39">
        <f t="shared" si="23"/>
        <v>2.086246942153938</v>
      </c>
      <c r="BW28" s="32">
        <f t="shared" si="24"/>
        <v>15.4</v>
      </c>
      <c r="BX28" s="35">
        <f t="shared" si="24"/>
        <v>32.016632016632016</v>
      </c>
    </row>
    <row r="29" spans="1:76" ht="16.5" customHeight="1" x14ac:dyDescent="0.2">
      <c r="A29" s="10" t="s">
        <v>30</v>
      </c>
      <c r="B29" s="19">
        <v>3.2</v>
      </c>
      <c r="C29" s="4">
        <f>IF(AND((B29&gt;0),(B$5&gt;0)),(B29/B$5*100),"")</f>
        <v>6.6528066528066532</v>
      </c>
      <c r="D29" s="19">
        <v>3.9</v>
      </c>
      <c r="E29" s="4">
        <f>IF(AND((D29&gt;0),(D$5&gt;0)),(D29/D$5*100),"")</f>
        <v>8.6666666666666679</v>
      </c>
      <c r="F29" s="19"/>
      <c r="G29" s="4" t="str">
        <f>IF(AND((F29&gt;0),(F$5&gt;0)),(F29/F$5*100),"")</f>
        <v/>
      </c>
      <c r="H29" s="19">
        <v>2.7</v>
      </c>
      <c r="I29" s="4">
        <f>IF(AND((H29&gt;0),(H$5&gt;0)),(H29/H$5*100),"")</f>
        <v>7.1428571428571441</v>
      </c>
      <c r="J29" s="19">
        <v>4.0999999999999996</v>
      </c>
      <c r="K29" s="4">
        <f>IF(AND((J29&gt;0),(J$5&gt;0)),(J29/J$5*100),"")</f>
        <v>8.1510934393638177</v>
      </c>
      <c r="L29" s="19"/>
      <c r="M29" s="4" t="str">
        <f>IF(AND((L29&gt;0),(L$5&gt;0)),(L29/L$5*100),"")</f>
        <v/>
      </c>
      <c r="N29" s="19"/>
      <c r="O29" s="4" t="str">
        <f>IF(AND((N29&gt;0),(N$5&gt;0)),(N29/N$5*100),"")</f>
        <v/>
      </c>
      <c r="P29" s="19">
        <v>4.5999999999999996</v>
      </c>
      <c r="Q29" s="4">
        <f>IF(AND((P29&gt;0),(P$5&gt;0)),(P29/P$5*100),"")</f>
        <v>9.0729783037475329</v>
      </c>
      <c r="R29" s="19"/>
      <c r="S29" s="4" t="str">
        <f>IF(AND((R29&gt;0),(R$5&gt;0)),(R29/R$5*100),"")</f>
        <v/>
      </c>
      <c r="T29" s="19">
        <v>4</v>
      </c>
      <c r="U29" s="4">
        <f>IF(AND((T29&gt;0),(T$5&gt;0)),(T29/T$5*100),"")</f>
        <v>8.9285714285714288</v>
      </c>
      <c r="V29" s="19"/>
      <c r="W29" s="4" t="str">
        <f>IF(AND((V29&gt;0),(V$5&gt;0)),(V29/V$5*100),"")</f>
        <v/>
      </c>
      <c r="X29" s="19"/>
      <c r="Y29" s="4" t="str">
        <f>IF(AND((X29&gt;0),(X$5&gt;0)),(X29/X$5*100),"")</f>
        <v/>
      </c>
      <c r="Z29" s="19"/>
      <c r="AA29" s="4" t="str">
        <f>IF(AND((Z29&gt;0),(Z$5&gt;0)),(Z29/Z$5*100),"")</f>
        <v/>
      </c>
      <c r="AB29" s="19"/>
      <c r="AC29" s="4" t="str">
        <f>IF(AND((AB29&gt;0),(AB$5&gt;0)),(AB29/AB$5*100),"")</f>
        <v/>
      </c>
      <c r="AD29" s="19"/>
      <c r="AE29" s="4" t="str">
        <f t="shared" si="120"/>
        <v/>
      </c>
      <c r="AF29" s="19"/>
      <c r="AG29" s="4" t="str">
        <f t="shared" si="121"/>
        <v/>
      </c>
      <c r="AH29" s="19"/>
      <c r="AI29" s="4" t="str">
        <f t="shared" si="122"/>
        <v/>
      </c>
      <c r="AJ29" s="19"/>
      <c r="AK29" s="4" t="str">
        <f t="shared" si="123"/>
        <v/>
      </c>
      <c r="AL29" s="19"/>
      <c r="AM29" s="4" t="str">
        <f t="shared" si="124"/>
        <v/>
      </c>
      <c r="AN29" s="19"/>
      <c r="AO29" s="4" t="str">
        <f t="shared" si="125"/>
        <v/>
      </c>
      <c r="AP29" s="19"/>
      <c r="AQ29" s="4" t="str">
        <f t="shared" si="126"/>
        <v/>
      </c>
      <c r="AR29" s="19"/>
      <c r="AS29" s="4" t="str">
        <f t="shared" si="127"/>
        <v/>
      </c>
      <c r="AT29" s="19"/>
      <c r="AU29" s="4" t="str">
        <f t="shared" si="128"/>
        <v/>
      </c>
      <c r="AV29" s="19"/>
      <c r="AW29" s="4" t="str">
        <f t="shared" si="129"/>
        <v/>
      </c>
      <c r="AX29" s="19"/>
      <c r="AY29" s="4" t="str">
        <f t="shared" si="130"/>
        <v/>
      </c>
      <c r="AZ29" s="19"/>
      <c r="BA29" s="4" t="str">
        <f t="shared" si="131"/>
        <v/>
      </c>
      <c r="BB29" s="19"/>
      <c r="BC29" s="4" t="str">
        <f t="shared" si="132"/>
        <v/>
      </c>
      <c r="BD29" s="19"/>
      <c r="BE29" s="4" t="str">
        <f t="shared" si="133"/>
        <v/>
      </c>
      <c r="BF29" s="19"/>
      <c r="BG29" s="4" t="str">
        <f t="shared" si="134"/>
        <v/>
      </c>
      <c r="BH29" s="19"/>
      <c r="BI29" s="4" t="str">
        <f t="shared" si="135"/>
        <v/>
      </c>
      <c r="BK29" s="57" t="s">
        <v>30</v>
      </c>
      <c r="BL29" s="30">
        <f t="shared" si="16"/>
        <v>6</v>
      </c>
      <c r="BM29" s="31">
        <f t="shared" si="17"/>
        <v>2.7</v>
      </c>
      <c r="BN29" s="32" t="str">
        <f t="shared" si="18"/>
        <v>–</v>
      </c>
      <c r="BO29" s="33">
        <f t="shared" si="19"/>
        <v>4.5999999999999996</v>
      </c>
      <c r="BP29" s="34">
        <f t="shared" si="20"/>
        <v>6.6528066528066532</v>
      </c>
      <c r="BQ29" s="35" t="str">
        <f t="shared" si="41"/>
        <v>–</v>
      </c>
      <c r="BR29" s="36">
        <f t="shared" si="21"/>
        <v>9.0729783037475329</v>
      </c>
      <c r="BS29" s="37">
        <f t="shared" si="22"/>
        <v>3.75</v>
      </c>
      <c r="BT29" s="38">
        <f t="shared" si="22"/>
        <v>8.1024956056688744</v>
      </c>
      <c r="BU29" s="32">
        <f t="shared" si="23"/>
        <v>0.68337398253079462</v>
      </c>
      <c r="BV29" s="39">
        <f t="shared" si="23"/>
        <v>0.99673393714870462</v>
      </c>
      <c r="BW29" s="32">
        <f t="shared" si="24"/>
        <v>3.2</v>
      </c>
      <c r="BX29" s="35">
        <f t="shared" si="24"/>
        <v>6.6528066528066532</v>
      </c>
    </row>
    <row r="30" spans="1:76" ht="16.5" customHeight="1" x14ac:dyDescent="0.2">
      <c r="A30" s="10" t="s">
        <v>107</v>
      </c>
      <c r="B30" s="68">
        <f>IF(AND((B29&gt;0),(B28&gt;0)),(B29/B28),"")</f>
        <v>0.20779220779220781</v>
      </c>
      <c r="C30" s="4" t="s">
        <v>3</v>
      </c>
      <c r="D30" s="68">
        <f>IF(AND((D29&gt;0),(D28&gt;0)),(D29/D28),"")</f>
        <v>0.26530612244897961</v>
      </c>
      <c r="E30" s="4" t="s">
        <v>3</v>
      </c>
      <c r="F30" s="68" t="str">
        <f>IF(AND((F29&gt;0),(F28&gt;0)),(F29/F28),"")</f>
        <v/>
      </c>
      <c r="G30" s="4" t="s">
        <v>3</v>
      </c>
      <c r="H30" s="68">
        <f>IF(AND((H29&gt;0),(H28&gt;0)),(H29/H28),"")</f>
        <v>0.22314049586776863</v>
      </c>
      <c r="I30" s="4" t="s">
        <v>3</v>
      </c>
      <c r="J30" s="68">
        <f>IF(AND((J29&gt;0),(J28&gt;0)),(J29/J28),"")</f>
        <v>0.2992700729927007</v>
      </c>
      <c r="K30" s="4" t="s">
        <v>3</v>
      </c>
      <c r="L30" s="68" t="str">
        <f>IF(AND((L29&gt;0),(L28&gt;0)),(L29/L28),"")</f>
        <v/>
      </c>
      <c r="M30" s="4" t="s">
        <v>3</v>
      </c>
      <c r="N30" s="68" t="str">
        <f>IF(AND((N29&gt;0),(N28&gt;0)),(N29/N28),"")</f>
        <v/>
      </c>
      <c r="O30" s="4" t="s">
        <v>3</v>
      </c>
      <c r="P30" s="68">
        <f>IF(AND((P29&gt;0),(P28&gt;0)),(P29/P28),"")</f>
        <v>0.31081081081081074</v>
      </c>
      <c r="Q30" s="4" t="s">
        <v>3</v>
      </c>
      <c r="R30" s="68" t="str">
        <f>IF(AND((R29&gt;0),(R28&gt;0)),(R29/R28),"")</f>
        <v/>
      </c>
      <c r="S30" s="4" t="s">
        <v>3</v>
      </c>
      <c r="T30" s="68">
        <f>IF(AND((T29&gt;0),(T28&gt;0)),(T29/T28),"")</f>
        <v>0.29629629629629628</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36">IF(AND((AD29&gt;0),(AD28&gt;0)),(AD29/AD28),"")</f>
        <v/>
      </c>
      <c r="AE30" s="4" t="s">
        <v>3</v>
      </c>
      <c r="AF30" s="68" t="str">
        <f t="shared" ref="AF30" si="137">IF(AND((AF29&gt;0),(AF28&gt;0)),(AF29/AF28),"")</f>
        <v/>
      </c>
      <c r="AG30" s="4" t="s">
        <v>3</v>
      </c>
      <c r="AH30" s="68" t="str">
        <f t="shared" ref="AH30" si="138">IF(AND((AH29&gt;0),(AH28&gt;0)),(AH29/AH28),"")</f>
        <v/>
      </c>
      <c r="AI30" s="4" t="s">
        <v>3</v>
      </c>
      <c r="AJ30" s="68" t="str">
        <f t="shared" ref="AJ30" si="139">IF(AND((AJ29&gt;0),(AJ28&gt;0)),(AJ29/AJ28),"")</f>
        <v/>
      </c>
      <c r="AK30" s="4" t="s">
        <v>3</v>
      </c>
      <c r="AL30" s="68" t="str">
        <f t="shared" ref="AL30" si="140">IF(AND((AL29&gt;0),(AL28&gt;0)),(AL29/AL28),"")</f>
        <v/>
      </c>
      <c r="AM30" s="4" t="s">
        <v>3</v>
      </c>
      <c r="AN30" s="68" t="str">
        <f t="shared" ref="AN30" si="141">IF(AND((AN29&gt;0),(AN28&gt;0)),(AN29/AN28),"")</f>
        <v/>
      </c>
      <c r="AO30" s="4" t="s">
        <v>3</v>
      </c>
      <c r="AP30" s="68" t="str">
        <f t="shared" ref="AP30" si="142">IF(AND((AP29&gt;0),(AP28&gt;0)),(AP29/AP28),"")</f>
        <v/>
      </c>
      <c r="AQ30" s="4" t="s">
        <v>3</v>
      </c>
      <c r="AR30" s="68" t="str">
        <f t="shared" ref="AR30" si="143">IF(AND((AR29&gt;0),(AR28&gt;0)),(AR29/AR28),"")</f>
        <v/>
      </c>
      <c r="AS30" s="4" t="s">
        <v>3</v>
      </c>
      <c r="AT30" s="68" t="str">
        <f t="shared" ref="AT30" si="144">IF(AND((AT29&gt;0),(AT28&gt;0)),(AT29/AT28),"")</f>
        <v/>
      </c>
      <c r="AU30" s="4" t="s">
        <v>3</v>
      </c>
      <c r="AV30" s="68" t="str">
        <f t="shared" ref="AV30" si="145">IF(AND((AV29&gt;0),(AV28&gt;0)),(AV29/AV28),"")</f>
        <v/>
      </c>
      <c r="AW30" s="4" t="s">
        <v>3</v>
      </c>
      <c r="AX30" s="68" t="str">
        <f t="shared" ref="AX30" si="146">IF(AND((AX29&gt;0),(AX28&gt;0)),(AX29/AX28),"")</f>
        <v/>
      </c>
      <c r="AY30" s="4" t="s">
        <v>3</v>
      </c>
      <c r="AZ30" s="68" t="str">
        <f t="shared" ref="AZ30" si="147">IF(AND((AZ29&gt;0),(AZ28&gt;0)),(AZ29/AZ28),"")</f>
        <v/>
      </c>
      <c r="BA30" s="4" t="s">
        <v>3</v>
      </c>
      <c r="BB30" s="68" t="str">
        <f t="shared" ref="BB30" si="148">IF(AND((BB29&gt;0),(BB28&gt;0)),(BB29/BB28),"")</f>
        <v/>
      </c>
      <c r="BC30" s="4" t="s">
        <v>3</v>
      </c>
      <c r="BD30" s="68" t="str">
        <f t="shared" ref="BD30" si="149">IF(AND((BD29&gt;0),(BD28&gt;0)),(BD29/BD28),"")</f>
        <v/>
      </c>
      <c r="BE30" s="4" t="s">
        <v>3</v>
      </c>
      <c r="BF30" s="68" t="str">
        <f t="shared" ref="BF30" si="150">IF(AND((BF29&gt;0),(BF28&gt;0)),(BF29/BF28),"")</f>
        <v/>
      </c>
      <c r="BG30" s="4" t="s">
        <v>3</v>
      </c>
      <c r="BH30" s="68" t="str">
        <f t="shared" ref="BH30" si="151">IF(AND((BH29&gt;0),(BH28&gt;0)),(BH29/BH28),"")</f>
        <v/>
      </c>
      <c r="BI30" s="4" t="s">
        <v>3</v>
      </c>
      <c r="BK30" s="57" t="s">
        <v>31</v>
      </c>
      <c r="BL30" s="30">
        <f t="shared" si="16"/>
        <v>6</v>
      </c>
      <c r="BM30" s="40">
        <f t="shared" si="17"/>
        <v>0.20779220779220781</v>
      </c>
      <c r="BN30" s="22" t="str">
        <f t="shared" si="18"/>
        <v>–</v>
      </c>
      <c r="BO30" s="41">
        <f t="shared" si="19"/>
        <v>0.31081081081081074</v>
      </c>
      <c r="BP30" s="24" t="str">
        <f t="shared" si="20"/>
        <v/>
      </c>
      <c r="BQ30" s="6" t="s">
        <v>3</v>
      </c>
      <c r="BR30" s="26" t="str">
        <f t="shared" si="21"/>
        <v/>
      </c>
      <c r="BS30" s="42">
        <f t="shared" si="22"/>
        <v>0.26710266770146063</v>
      </c>
      <c r="BT30" s="28" t="s">
        <v>3</v>
      </c>
      <c r="BU30" s="43">
        <f t="shared" si="23"/>
        <v>4.3014049959514168E-2</v>
      </c>
      <c r="BV30" s="29" t="s">
        <v>3</v>
      </c>
      <c r="BW30" s="22">
        <f t="shared" si="24"/>
        <v>0.20779220779220781</v>
      </c>
      <c r="BX30" s="25" t="s">
        <v>3</v>
      </c>
    </row>
    <row r="31" spans="1:76" ht="16.5" customHeight="1" x14ac:dyDescent="0.2">
      <c r="A31" s="15" t="s">
        <v>105</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17</v>
      </c>
      <c r="BL31" s="30"/>
      <c r="BM31" s="21"/>
      <c r="BN31" s="22"/>
      <c r="BO31" s="23"/>
      <c r="BP31" s="24"/>
      <c r="BQ31" s="25"/>
      <c r="BR31" s="26"/>
      <c r="BS31" s="27"/>
      <c r="BT31" s="28"/>
      <c r="BU31" s="22"/>
      <c r="BV31" s="29"/>
      <c r="BW31" s="22"/>
      <c r="BX31" s="25"/>
    </row>
    <row r="32" spans="1:76" ht="16.5" customHeight="1" x14ac:dyDescent="0.2">
      <c r="A32" s="10" t="s">
        <v>29</v>
      </c>
      <c r="B32" s="19">
        <v>17.100000000000001</v>
      </c>
      <c r="C32" s="4">
        <f>IF(AND((B32&gt;0),(B$5&gt;0)),(B32/B$5*100),"")</f>
        <v>35.550935550935556</v>
      </c>
      <c r="D32" s="19"/>
      <c r="E32" s="4" t="str">
        <f>IF(AND((D32&gt;0),(D$5&gt;0)),(D32/D$5*100),"")</f>
        <v/>
      </c>
      <c r="F32" s="19">
        <v>15.3</v>
      </c>
      <c r="G32" s="4">
        <f>IF(AND((F32&gt;0),(F$5&gt;0)),(F32/F$5*100),"")</f>
        <v>35.334872979214779</v>
      </c>
      <c r="H32" s="19">
        <v>11.4</v>
      </c>
      <c r="I32" s="4">
        <f>IF(AND((H32&gt;0),(H$5&gt;0)),(H32/H$5*100),"")</f>
        <v>30.158730158730162</v>
      </c>
      <c r="J32" s="19"/>
      <c r="K32" s="4" t="str">
        <f>IF(AND((J32&gt;0),(J$5&gt;0)),(J32/J$5*100),"")</f>
        <v/>
      </c>
      <c r="L32" s="19"/>
      <c r="M32" s="4" t="str">
        <f>IF(AND((L32&gt;0),(L$5&gt;0)),(L32/L$5*100),"")</f>
        <v/>
      </c>
      <c r="N32" s="19"/>
      <c r="O32" s="4" t="str">
        <f>IF(AND((N32&gt;0),(N$5&gt;0)),(N32/N$5*100),"")</f>
        <v/>
      </c>
      <c r="P32" s="19">
        <v>14.1</v>
      </c>
      <c r="Q32" s="4">
        <f>IF(AND((P32&gt;0),(P$5&gt;0)),(P32/P$5*100),"")</f>
        <v>27.810650887573964</v>
      </c>
      <c r="R32" s="19"/>
      <c r="S32" s="4" t="str">
        <f>IF(AND((R32&gt;0),(R$5&gt;0)),(R32/R$5*100),"")</f>
        <v/>
      </c>
      <c r="T32" s="19">
        <v>15</v>
      </c>
      <c r="U32" s="4">
        <f>IF(AND((T32&gt;0),(T$5&gt;0)),(T32/T$5*100),"")</f>
        <v>33.482142857142861</v>
      </c>
      <c r="V32" s="19"/>
      <c r="W32" s="4" t="str">
        <f>IF(AND((V32&gt;0),(V$5&gt;0)),(V32/V$5*100),"")</f>
        <v/>
      </c>
      <c r="X32" s="19"/>
      <c r="Y32" s="4" t="str">
        <f>IF(AND((X32&gt;0),(X$5&gt;0)),(X32/X$5*100),"")</f>
        <v/>
      </c>
      <c r="Z32" s="19"/>
      <c r="AA32" s="4" t="str">
        <f>IF(AND((Z32&gt;0),(Z$5&gt;0)),(Z32/Z$5*100),"")</f>
        <v/>
      </c>
      <c r="AB32" s="19"/>
      <c r="AC32" s="4" t="str">
        <f>IF(AND((AB32&gt;0),(AB$5&gt;0)),(AB32/AB$5*100),"")</f>
        <v/>
      </c>
      <c r="AD32" s="19"/>
      <c r="AE32" s="4" t="str">
        <f t="shared" ref="AE32:AE33" si="152">IF(AND((AD32&gt;0),(AD$5&gt;0)),(AD32/AD$5*100),"")</f>
        <v/>
      </c>
      <c r="AF32" s="19"/>
      <c r="AG32" s="4" t="str">
        <f t="shared" ref="AG32:AG33" si="153">IF(AND((AF32&gt;0),(AF$5&gt;0)),(AF32/AF$5*100),"")</f>
        <v/>
      </c>
      <c r="AH32" s="19"/>
      <c r="AI32" s="4" t="str">
        <f t="shared" ref="AI32:AI33" si="154">IF(AND((AH32&gt;0),(AH$5&gt;0)),(AH32/AH$5*100),"")</f>
        <v/>
      </c>
      <c r="AJ32" s="19"/>
      <c r="AK32" s="4" t="str">
        <f t="shared" ref="AK32:AK33" si="155">IF(AND((AJ32&gt;0),(AJ$5&gt;0)),(AJ32/AJ$5*100),"")</f>
        <v/>
      </c>
      <c r="AL32" s="19"/>
      <c r="AM32" s="4" t="str">
        <f t="shared" ref="AM32:AM33" si="156">IF(AND((AL32&gt;0),(AL$5&gt;0)),(AL32/AL$5*100),"")</f>
        <v/>
      </c>
      <c r="AN32" s="19"/>
      <c r="AO32" s="4" t="str">
        <f t="shared" ref="AO32:AO33" si="157">IF(AND((AN32&gt;0),(AN$5&gt;0)),(AN32/AN$5*100),"")</f>
        <v/>
      </c>
      <c r="AP32" s="19"/>
      <c r="AQ32" s="4" t="str">
        <f t="shared" ref="AQ32:AQ33" si="158">IF(AND((AP32&gt;0),(AP$5&gt;0)),(AP32/AP$5*100),"")</f>
        <v/>
      </c>
      <c r="AR32" s="19"/>
      <c r="AS32" s="4" t="str">
        <f t="shared" ref="AS32:AS33" si="159">IF(AND((AR32&gt;0),(AR$5&gt;0)),(AR32/AR$5*100),"")</f>
        <v/>
      </c>
      <c r="AT32" s="19"/>
      <c r="AU32" s="4" t="str">
        <f t="shared" ref="AU32:AU33" si="160">IF(AND((AT32&gt;0),(AT$5&gt;0)),(AT32/AT$5*100),"")</f>
        <v/>
      </c>
      <c r="AV32" s="19"/>
      <c r="AW32" s="4" t="str">
        <f t="shared" ref="AW32:AW33" si="161">IF(AND((AV32&gt;0),(AV$5&gt;0)),(AV32/AV$5*100),"")</f>
        <v/>
      </c>
      <c r="AX32" s="19"/>
      <c r="AY32" s="4" t="str">
        <f t="shared" ref="AY32:AY33" si="162">IF(AND((AX32&gt;0),(AX$5&gt;0)),(AX32/AX$5*100),"")</f>
        <v/>
      </c>
      <c r="AZ32" s="19"/>
      <c r="BA32" s="4" t="str">
        <f t="shared" ref="BA32:BA33" si="163">IF(AND((AZ32&gt;0),(AZ$5&gt;0)),(AZ32/AZ$5*100),"")</f>
        <v/>
      </c>
      <c r="BB32" s="19"/>
      <c r="BC32" s="4" t="str">
        <f t="shared" ref="BC32:BC33" si="164">IF(AND((BB32&gt;0),(BB$5&gt;0)),(BB32/BB$5*100),"")</f>
        <v/>
      </c>
      <c r="BD32" s="19"/>
      <c r="BE32" s="4" t="str">
        <f t="shared" ref="BE32:BE33" si="165">IF(AND((BD32&gt;0),(BD$5&gt;0)),(BD32/BD$5*100),"")</f>
        <v/>
      </c>
      <c r="BF32" s="19"/>
      <c r="BG32" s="4" t="str">
        <f t="shared" ref="BG32:BG33" si="166">IF(AND((BF32&gt;0),(BF$5&gt;0)),(BF32/BF$5*100),"")</f>
        <v/>
      </c>
      <c r="BH32" s="19"/>
      <c r="BI32" s="4" t="str">
        <f t="shared" ref="BI32:BI33" si="167">IF(AND((BH32&gt;0),(BH$5&gt;0)),(BH32/BH$5*100),"")</f>
        <v/>
      </c>
      <c r="BK32" s="57" t="s">
        <v>29</v>
      </c>
      <c r="BL32" s="30">
        <f t="shared" si="16"/>
        <v>5</v>
      </c>
      <c r="BM32" s="31">
        <f t="shared" si="17"/>
        <v>11.4</v>
      </c>
      <c r="BN32" s="32" t="str">
        <f t="shared" si="18"/>
        <v>–</v>
      </c>
      <c r="BO32" s="33">
        <f t="shared" si="19"/>
        <v>17.100000000000001</v>
      </c>
      <c r="BP32" s="34">
        <f t="shared" si="20"/>
        <v>27.810650887573964</v>
      </c>
      <c r="BQ32" s="35" t="str">
        <f t="shared" si="41"/>
        <v>–</v>
      </c>
      <c r="BR32" s="36">
        <f t="shared" si="21"/>
        <v>35.550935550935556</v>
      </c>
      <c r="BS32" s="37">
        <f t="shared" si="22"/>
        <v>14.580000000000002</v>
      </c>
      <c r="BT32" s="38">
        <f t="shared" si="22"/>
        <v>32.467466486719466</v>
      </c>
      <c r="BU32" s="32">
        <f t="shared" si="23"/>
        <v>2.0849460424672817</v>
      </c>
      <c r="BV32" s="39">
        <f t="shared" si="23"/>
        <v>3.3828820758526277</v>
      </c>
      <c r="BW32" s="32">
        <f t="shared" si="24"/>
        <v>17.100000000000001</v>
      </c>
      <c r="BX32" s="35">
        <f t="shared" si="24"/>
        <v>35.550935550935556</v>
      </c>
    </row>
    <row r="33" spans="1:76" ht="16.5" customHeight="1" x14ac:dyDescent="0.2">
      <c r="A33" s="10" t="s">
        <v>30</v>
      </c>
      <c r="B33" s="19">
        <v>3.4</v>
      </c>
      <c r="C33" s="4">
        <f>IF(AND((B33&gt;0),(B$5&gt;0)),(B33/B$5*100),"")</f>
        <v>7.0686070686070677</v>
      </c>
      <c r="D33" s="19"/>
      <c r="E33" s="4" t="str">
        <f>IF(AND((D33&gt;0),(D$5&gt;0)),(D33/D$5*100),"")</f>
        <v/>
      </c>
      <c r="F33" s="19">
        <v>3</v>
      </c>
      <c r="G33" s="4">
        <f>IF(AND((F33&gt;0),(F$5&gt;0)),(F33/F$5*100),"")</f>
        <v>6.928406466512703</v>
      </c>
      <c r="H33" s="19">
        <v>3</v>
      </c>
      <c r="I33" s="4">
        <f>IF(AND((H33&gt;0),(H$5&gt;0)),(H33/H$5*100),"")</f>
        <v>7.9365079365079376</v>
      </c>
      <c r="J33" s="19"/>
      <c r="K33" s="4" t="str">
        <f>IF(AND((J33&gt;0),(J$5&gt;0)),(J33/J$5*100),"")</f>
        <v/>
      </c>
      <c r="L33" s="19"/>
      <c r="M33" s="4" t="str">
        <f>IF(AND((L33&gt;0),(L$5&gt;0)),(L33/L$5*100),"")</f>
        <v/>
      </c>
      <c r="N33" s="19"/>
      <c r="O33" s="4" t="str">
        <f>IF(AND((N33&gt;0),(N$5&gt;0)),(N33/N$5*100),"")</f>
        <v/>
      </c>
      <c r="P33" s="19">
        <v>3.9</v>
      </c>
      <c r="Q33" s="4">
        <f>IF(AND((P33&gt;0),(P$5&gt;0)),(P33/P$5*100),"")</f>
        <v>7.6923076923076916</v>
      </c>
      <c r="R33" s="19"/>
      <c r="S33" s="4" t="str">
        <f>IF(AND((R33&gt;0),(R$5&gt;0)),(R33/R$5*100),"")</f>
        <v/>
      </c>
      <c r="T33" s="19">
        <v>4.2</v>
      </c>
      <c r="U33" s="4">
        <f>IF(AND((T33&gt;0),(T$5&gt;0)),(T33/T$5*100),"")</f>
        <v>9.3750000000000018</v>
      </c>
      <c r="V33" s="19"/>
      <c r="W33" s="4" t="str">
        <f>IF(AND((V33&gt;0),(V$5&gt;0)),(V33/V$5*100),"")</f>
        <v/>
      </c>
      <c r="X33" s="19"/>
      <c r="Y33" s="4" t="str">
        <f>IF(AND((X33&gt;0),(X$5&gt;0)),(X33/X$5*100),"")</f>
        <v/>
      </c>
      <c r="Z33" s="19"/>
      <c r="AA33" s="4" t="str">
        <f>IF(AND((Z33&gt;0),(Z$5&gt;0)),(Z33/Z$5*100),"")</f>
        <v/>
      </c>
      <c r="AB33" s="19"/>
      <c r="AC33" s="4" t="str">
        <f>IF(AND((AB33&gt;0),(AB$5&gt;0)),(AB33/AB$5*100),"")</f>
        <v/>
      </c>
      <c r="AD33" s="19"/>
      <c r="AE33" s="4" t="str">
        <f t="shared" si="152"/>
        <v/>
      </c>
      <c r="AF33" s="19"/>
      <c r="AG33" s="4" t="str">
        <f t="shared" si="153"/>
        <v/>
      </c>
      <c r="AH33" s="19"/>
      <c r="AI33" s="4" t="str">
        <f t="shared" si="154"/>
        <v/>
      </c>
      <c r="AJ33" s="19"/>
      <c r="AK33" s="4" t="str">
        <f t="shared" si="155"/>
        <v/>
      </c>
      <c r="AL33" s="19"/>
      <c r="AM33" s="4" t="str">
        <f t="shared" si="156"/>
        <v/>
      </c>
      <c r="AN33" s="19"/>
      <c r="AO33" s="4" t="str">
        <f t="shared" si="157"/>
        <v/>
      </c>
      <c r="AP33" s="19"/>
      <c r="AQ33" s="4" t="str">
        <f t="shared" si="158"/>
        <v/>
      </c>
      <c r="AR33" s="19"/>
      <c r="AS33" s="4" t="str">
        <f t="shared" si="159"/>
        <v/>
      </c>
      <c r="AT33" s="19"/>
      <c r="AU33" s="4" t="str">
        <f t="shared" si="160"/>
        <v/>
      </c>
      <c r="AV33" s="19"/>
      <c r="AW33" s="4" t="str">
        <f t="shared" si="161"/>
        <v/>
      </c>
      <c r="AX33" s="19"/>
      <c r="AY33" s="4" t="str">
        <f t="shared" si="162"/>
        <v/>
      </c>
      <c r="AZ33" s="19"/>
      <c r="BA33" s="4" t="str">
        <f t="shared" si="163"/>
        <v/>
      </c>
      <c r="BB33" s="19"/>
      <c r="BC33" s="4" t="str">
        <f t="shared" si="164"/>
        <v/>
      </c>
      <c r="BD33" s="19"/>
      <c r="BE33" s="4" t="str">
        <f t="shared" si="165"/>
        <v/>
      </c>
      <c r="BF33" s="19"/>
      <c r="BG33" s="4" t="str">
        <f t="shared" si="166"/>
        <v/>
      </c>
      <c r="BH33" s="19"/>
      <c r="BI33" s="4" t="str">
        <f t="shared" si="167"/>
        <v/>
      </c>
      <c r="BK33" s="57" t="s">
        <v>30</v>
      </c>
      <c r="BL33" s="30">
        <f t="shared" si="16"/>
        <v>5</v>
      </c>
      <c r="BM33" s="31">
        <f t="shared" si="17"/>
        <v>3</v>
      </c>
      <c r="BN33" s="32" t="str">
        <f t="shared" si="18"/>
        <v>–</v>
      </c>
      <c r="BO33" s="33">
        <f t="shared" si="19"/>
        <v>4.2</v>
      </c>
      <c r="BP33" s="34">
        <f t="shared" si="20"/>
        <v>6.928406466512703</v>
      </c>
      <c r="BQ33" s="35" t="str">
        <f t="shared" si="41"/>
        <v>–</v>
      </c>
      <c r="BR33" s="36">
        <f t="shared" si="21"/>
        <v>9.3750000000000018</v>
      </c>
      <c r="BS33" s="37">
        <f t="shared" si="22"/>
        <v>3.5</v>
      </c>
      <c r="BT33" s="38">
        <f t="shared" si="22"/>
        <v>7.80016583278708</v>
      </c>
      <c r="BU33" s="32">
        <f t="shared" si="23"/>
        <v>0.5385164807134496</v>
      </c>
      <c r="BV33" s="39">
        <f t="shared" si="23"/>
        <v>0.97538041553945365</v>
      </c>
      <c r="BW33" s="32">
        <f t="shared" si="24"/>
        <v>3.4</v>
      </c>
      <c r="BX33" s="35">
        <f t="shared" si="24"/>
        <v>7.0686070686070677</v>
      </c>
    </row>
    <row r="34" spans="1:76" ht="16.5" customHeight="1" x14ac:dyDescent="0.2">
      <c r="A34" s="10" t="s">
        <v>107</v>
      </c>
      <c r="B34" s="68">
        <f>IF(AND((B33&gt;0),(B32&gt;0)),(B33/B32),"")</f>
        <v>0.19883040935672514</v>
      </c>
      <c r="C34" s="4" t="s">
        <v>3</v>
      </c>
      <c r="D34" s="68" t="str">
        <f>IF(AND((D33&gt;0),(D32&gt;0)),(D33/D32),"")</f>
        <v/>
      </c>
      <c r="E34" s="4" t="s">
        <v>3</v>
      </c>
      <c r="F34" s="68">
        <f>IF(AND((F33&gt;0),(F32&gt;0)),(F33/F32),"")</f>
        <v>0.19607843137254902</v>
      </c>
      <c r="G34" s="4" t="s">
        <v>3</v>
      </c>
      <c r="H34" s="68">
        <f>IF(AND((H33&gt;0),(H32&gt;0)),(H33/H32),"")</f>
        <v>0.26315789473684209</v>
      </c>
      <c r="I34" s="4" t="s">
        <v>3</v>
      </c>
      <c r="J34" s="68" t="str">
        <f>IF(AND((J33&gt;0),(J32&gt;0)),(J33/J32),"")</f>
        <v/>
      </c>
      <c r="K34" s="4" t="s">
        <v>3</v>
      </c>
      <c r="L34" s="68" t="str">
        <f>IF(AND((L33&gt;0),(L32&gt;0)),(L33/L32),"")</f>
        <v/>
      </c>
      <c r="M34" s="4" t="s">
        <v>3</v>
      </c>
      <c r="N34" s="68" t="str">
        <f>IF(AND((N33&gt;0),(N32&gt;0)),(N33/N32),"")</f>
        <v/>
      </c>
      <c r="O34" s="4" t="s">
        <v>3</v>
      </c>
      <c r="P34" s="68">
        <f>IF(AND((P33&gt;0),(P32&gt;0)),(P33/P32),"")</f>
        <v>0.27659574468085107</v>
      </c>
      <c r="Q34" s="4" t="s">
        <v>3</v>
      </c>
      <c r="R34" s="68" t="str">
        <f>IF(AND((R33&gt;0),(R32&gt;0)),(R33/R32),"")</f>
        <v/>
      </c>
      <c r="S34" s="4" t="s">
        <v>3</v>
      </c>
      <c r="T34" s="68">
        <f>IF(AND((T33&gt;0),(T32&gt;0)),(T33/T32),"")</f>
        <v>0.28000000000000003</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168">IF(AND((AD33&gt;0),(AD32&gt;0)),(AD33/AD32),"")</f>
        <v/>
      </c>
      <c r="AE34" s="4" t="s">
        <v>3</v>
      </c>
      <c r="AF34" s="68" t="str">
        <f t="shared" ref="AF34" si="169">IF(AND((AF33&gt;0),(AF32&gt;0)),(AF33/AF32),"")</f>
        <v/>
      </c>
      <c r="AG34" s="4" t="s">
        <v>3</v>
      </c>
      <c r="AH34" s="68" t="str">
        <f t="shared" ref="AH34" si="170">IF(AND((AH33&gt;0),(AH32&gt;0)),(AH33/AH32),"")</f>
        <v/>
      </c>
      <c r="AI34" s="4" t="s">
        <v>3</v>
      </c>
      <c r="AJ34" s="68" t="str">
        <f t="shared" ref="AJ34" si="171">IF(AND((AJ33&gt;0),(AJ32&gt;0)),(AJ33/AJ32),"")</f>
        <v/>
      </c>
      <c r="AK34" s="4" t="s">
        <v>3</v>
      </c>
      <c r="AL34" s="68" t="str">
        <f t="shared" ref="AL34" si="172">IF(AND((AL33&gt;0),(AL32&gt;0)),(AL33/AL32),"")</f>
        <v/>
      </c>
      <c r="AM34" s="4" t="s">
        <v>3</v>
      </c>
      <c r="AN34" s="68" t="str">
        <f t="shared" ref="AN34" si="173">IF(AND((AN33&gt;0),(AN32&gt;0)),(AN33/AN32),"")</f>
        <v/>
      </c>
      <c r="AO34" s="4" t="s">
        <v>3</v>
      </c>
      <c r="AP34" s="68" t="str">
        <f t="shared" ref="AP34" si="174">IF(AND((AP33&gt;0),(AP32&gt;0)),(AP33/AP32),"")</f>
        <v/>
      </c>
      <c r="AQ34" s="4" t="s">
        <v>3</v>
      </c>
      <c r="AR34" s="68" t="str">
        <f t="shared" ref="AR34" si="175">IF(AND((AR33&gt;0),(AR32&gt;0)),(AR33/AR32),"")</f>
        <v/>
      </c>
      <c r="AS34" s="4" t="s">
        <v>3</v>
      </c>
      <c r="AT34" s="68" t="str">
        <f t="shared" ref="AT34" si="176">IF(AND((AT33&gt;0),(AT32&gt;0)),(AT33/AT32),"")</f>
        <v/>
      </c>
      <c r="AU34" s="4" t="s">
        <v>3</v>
      </c>
      <c r="AV34" s="68" t="str">
        <f t="shared" ref="AV34" si="177">IF(AND((AV33&gt;0),(AV32&gt;0)),(AV33/AV32),"")</f>
        <v/>
      </c>
      <c r="AW34" s="4" t="s">
        <v>3</v>
      </c>
      <c r="AX34" s="68" t="str">
        <f t="shared" ref="AX34" si="178">IF(AND((AX33&gt;0),(AX32&gt;0)),(AX33/AX32),"")</f>
        <v/>
      </c>
      <c r="AY34" s="4" t="s">
        <v>3</v>
      </c>
      <c r="AZ34" s="68" t="str">
        <f t="shared" ref="AZ34" si="179">IF(AND((AZ33&gt;0),(AZ32&gt;0)),(AZ33/AZ32),"")</f>
        <v/>
      </c>
      <c r="BA34" s="4" t="s">
        <v>3</v>
      </c>
      <c r="BB34" s="68" t="str">
        <f t="shared" ref="BB34" si="180">IF(AND((BB33&gt;0),(BB32&gt;0)),(BB33/BB32),"")</f>
        <v/>
      </c>
      <c r="BC34" s="4" t="s">
        <v>3</v>
      </c>
      <c r="BD34" s="68" t="str">
        <f t="shared" ref="BD34" si="181">IF(AND((BD33&gt;0),(BD32&gt;0)),(BD33/BD32),"")</f>
        <v/>
      </c>
      <c r="BE34" s="4" t="s">
        <v>3</v>
      </c>
      <c r="BF34" s="68" t="str">
        <f t="shared" ref="BF34" si="182">IF(AND((BF33&gt;0),(BF32&gt;0)),(BF33/BF32),"")</f>
        <v/>
      </c>
      <c r="BG34" s="4" t="s">
        <v>3</v>
      </c>
      <c r="BH34" s="68" t="str">
        <f t="shared" ref="BH34" si="183">IF(AND((BH33&gt;0),(BH32&gt;0)),(BH33/BH32),"")</f>
        <v/>
      </c>
      <c r="BI34" s="4" t="s">
        <v>3</v>
      </c>
      <c r="BK34" s="57" t="s">
        <v>31</v>
      </c>
      <c r="BL34" s="30">
        <f t="shared" si="16"/>
        <v>5</v>
      </c>
      <c r="BM34" s="40">
        <f t="shared" si="17"/>
        <v>0.19607843137254902</v>
      </c>
      <c r="BN34" s="22" t="str">
        <f t="shared" si="18"/>
        <v>–</v>
      </c>
      <c r="BO34" s="41">
        <f t="shared" si="19"/>
        <v>0.28000000000000003</v>
      </c>
      <c r="BP34" s="24" t="str">
        <f t="shared" si="20"/>
        <v/>
      </c>
      <c r="BQ34" s="6" t="s">
        <v>3</v>
      </c>
      <c r="BR34" s="26" t="str">
        <f t="shared" si="21"/>
        <v/>
      </c>
      <c r="BS34" s="42">
        <f t="shared" si="22"/>
        <v>0.24293249602939349</v>
      </c>
      <c r="BT34" s="28" t="s">
        <v>3</v>
      </c>
      <c r="BU34" s="43">
        <f t="shared" si="23"/>
        <v>4.2001721205824849E-2</v>
      </c>
      <c r="BV34" s="29" t="s">
        <v>3</v>
      </c>
      <c r="BW34" s="22">
        <f t="shared" si="24"/>
        <v>0.19883040935672514</v>
      </c>
      <c r="BX34" s="25" t="s">
        <v>3</v>
      </c>
    </row>
    <row r="35" spans="1:76" ht="16.5" customHeight="1" x14ac:dyDescent="0.2">
      <c r="A35" s="15" t="s">
        <v>106</v>
      </c>
      <c r="B35" s="17"/>
      <c r="C35" s="3"/>
      <c r="D35" s="17"/>
      <c r="E35" s="3"/>
      <c r="F35" s="17"/>
      <c r="G35" s="3"/>
      <c r="H35" s="17"/>
      <c r="I35" s="3"/>
      <c r="J35" s="17"/>
      <c r="K35" s="3"/>
      <c r="L35" s="17"/>
      <c r="M35" s="3"/>
      <c r="N35" s="17"/>
      <c r="O35" s="3"/>
      <c r="P35" s="17"/>
      <c r="Q35" s="3"/>
      <c r="R35" s="17"/>
      <c r="S35" s="3"/>
      <c r="T35" s="17"/>
      <c r="U35" s="3"/>
      <c r="V35" s="17"/>
      <c r="W35" s="3"/>
      <c r="X35" s="17"/>
      <c r="Y35" s="3"/>
      <c r="Z35" s="17"/>
      <c r="AA35" s="3"/>
      <c r="AB35" s="17"/>
      <c r="AC35" s="3"/>
      <c r="AD35" s="17"/>
      <c r="AE35" s="3"/>
      <c r="AF35" s="17"/>
      <c r="AG35" s="3"/>
      <c r="AH35" s="17"/>
      <c r="AI35" s="3"/>
      <c r="AJ35" s="17"/>
      <c r="AK35" s="3"/>
      <c r="AL35" s="17"/>
      <c r="AM35" s="3"/>
      <c r="AN35" s="17"/>
      <c r="AO35" s="3"/>
      <c r="AP35" s="17"/>
      <c r="AQ35" s="3"/>
      <c r="AR35" s="17"/>
      <c r="AS35" s="3"/>
      <c r="AT35" s="17"/>
      <c r="AU35" s="3"/>
      <c r="AV35" s="17"/>
      <c r="AW35" s="3"/>
      <c r="AX35" s="17"/>
      <c r="AY35" s="3"/>
      <c r="AZ35" s="17"/>
      <c r="BA35" s="3"/>
      <c r="BB35" s="17"/>
      <c r="BC35" s="3"/>
      <c r="BD35" s="17"/>
      <c r="BE35" s="3"/>
      <c r="BF35" s="17"/>
      <c r="BG35" s="3"/>
      <c r="BH35" s="17"/>
      <c r="BI35" s="3"/>
      <c r="BK35" s="56" t="s">
        <v>18</v>
      </c>
      <c r="BL35" s="30"/>
      <c r="BM35" s="21"/>
      <c r="BN35" s="22"/>
      <c r="BO35" s="23"/>
      <c r="BP35" s="24"/>
      <c r="BQ35" s="25"/>
      <c r="BR35" s="26"/>
      <c r="BS35" s="27"/>
      <c r="BT35" s="28"/>
      <c r="BU35" s="22"/>
      <c r="BV35" s="29"/>
      <c r="BW35" s="22"/>
      <c r="BX35" s="25"/>
    </row>
    <row r="36" spans="1:76" ht="16.5" customHeight="1" x14ac:dyDescent="0.2">
      <c r="A36" s="10" t="s">
        <v>29</v>
      </c>
      <c r="B36" s="19">
        <v>19.399999999999999</v>
      </c>
      <c r="C36" s="4">
        <f>IF(AND((B36&gt;0),(B$5&gt;0)),(B36/B$5*100),"")</f>
        <v>40.332640332640331</v>
      </c>
      <c r="D36" s="19">
        <v>18.100000000000001</v>
      </c>
      <c r="E36" s="4">
        <f>IF(AND((D36&gt;0),(D$5&gt;0)),(D36/D$5*100),"")</f>
        <v>40.222222222222229</v>
      </c>
      <c r="F36" s="19">
        <v>17.8</v>
      </c>
      <c r="G36" s="4">
        <f>IF(AND((F36&gt;0),(F$5&gt;0)),(F36/F$5*100),"")</f>
        <v>41.108545034642034</v>
      </c>
      <c r="H36" s="19"/>
      <c r="I36" s="4" t="str">
        <f>IF(AND((H36&gt;0),(H$5&gt;0)),(H36/H$5*100),"")</f>
        <v/>
      </c>
      <c r="J36" s="19"/>
      <c r="K36" s="4" t="str">
        <f>IF(AND((J36&gt;0),(J$5&gt;0)),(J36/J$5*100),"")</f>
        <v/>
      </c>
      <c r="L36" s="19"/>
      <c r="M36" s="4" t="str">
        <f>IF(AND((L36&gt;0),(L$5&gt;0)),(L36/L$5*100),"")</f>
        <v/>
      </c>
      <c r="N36" s="19"/>
      <c r="O36" s="4" t="str">
        <f>IF(AND((N36&gt;0),(N$5&gt;0)),(N36/N$5*100),"")</f>
        <v/>
      </c>
      <c r="P36" s="19">
        <v>16.2</v>
      </c>
      <c r="Q36" s="4">
        <f>IF(AND((P36&gt;0),(P$5&gt;0)),(P36/P$5*100),"")</f>
        <v>31.952662721893489</v>
      </c>
      <c r="R36" s="19"/>
      <c r="S36" s="4" t="str">
        <f>IF(AND((R36&gt;0),(R$5&gt;0)),(R36/R$5*100),"")</f>
        <v/>
      </c>
      <c r="T36" s="19"/>
      <c r="U36" s="4" t="str">
        <f>IF(AND((T36&gt;0),(T$5&gt;0)),(T36/T$5*100),"")</f>
        <v/>
      </c>
      <c r="V36" s="19"/>
      <c r="W36" s="4" t="str">
        <f>IF(AND((V36&gt;0),(V$5&gt;0)),(V36/V$5*100),"")</f>
        <v/>
      </c>
      <c r="X36" s="19"/>
      <c r="Y36" s="4" t="str">
        <f>IF(AND((X36&gt;0),(X$5&gt;0)),(X36/X$5*100),"")</f>
        <v/>
      </c>
      <c r="Z36" s="19"/>
      <c r="AA36" s="4" t="str">
        <f>IF(AND((Z36&gt;0),(Z$5&gt;0)),(Z36/Z$5*100),"")</f>
        <v/>
      </c>
      <c r="AB36" s="19"/>
      <c r="AC36" s="4" t="str">
        <f>IF(AND((AB36&gt;0),(AB$5&gt;0)),(AB36/AB$5*100),"")</f>
        <v/>
      </c>
      <c r="AD36" s="19"/>
      <c r="AE36" s="4" t="str">
        <f t="shared" ref="AE36:AE37" si="184">IF(AND((AD36&gt;0),(AD$5&gt;0)),(AD36/AD$5*100),"")</f>
        <v/>
      </c>
      <c r="AF36" s="19"/>
      <c r="AG36" s="4" t="str">
        <f t="shared" ref="AG36:AG37" si="185">IF(AND((AF36&gt;0),(AF$5&gt;0)),(AF36/AF$5*100),"")</f>
        <v/>
      </c>
      <c r="AH36" s="19"/>
      <c r="AI36" s="4" t="str">
        <f t="shared" ref="AI36:AI37" si="186">IF(AND((AH36&gt;0),(AH$5&gt;0)),(AH36/AH$5*100),"")</f>
        <v/>
      </c>
      <c r="AJ36" s="19"/>
      <c r="AK36" s="4" t="str">
        <f t="shared" ref="AK36:AK37" si="187">IF(AND((AJ36&gt;0),(AJ$5&gt;0)),(AJ36/AJ$5*100),"")</f>
        <v/>
      </c>
      <c r="AL36" s="19"/>
      <c r="AM36" s="4" t="str">
        <f t="shared" ref="AM36:AM37" si="188">IF(AND((AL36&gt;0),(AL$5&gt;0)),(AL36/AL$5*100),"")</f>
        <v/>
      </c>
      <c r="AN36" s="19"/>
      <c r="AO36" s="4" t="str">
        <f t="shared" ref="AO36:AO37" si="189">IF(AND((AN36&gt;0),(AN$5&gt;0)),(AN36/AN$5*100),"")</f>
        <v/>
      </c>
      <c r="AP36" s="19"/>
      <c r="AQ36" s="4" t="str">
        <f t="shared" ref="AQ36:AQ37" si="190">IF(AND((AP36&gt;0),(AP$5&gt;0)),(AP36/AP$5*100),"")</f>
        <v/>
      </c>
      <c r="AR36" s="19"/>
      <c r="AS36" s="4" t="str">
        <f t="shared" ref="AS36:AS37" si="191">IF(AND((AR36&gt;0),(AR$5&gt;0)),(AR36/AR$5*100),"")</f>
        <v/>
      </c>
      <c r="AT36" s="19"/>
      <c r="AU36" s="4" t="str">
        <f t="shared" ref="AU36:AU37" si="192">IF(AND((AT36&gt;0),(AT$5&gt;0)),(AT36/AT$5*100),"")</f>
        <v/>
      </c>
      <c r="AV36" s="19"/>
      <c r="AW36" s="4" t="str">
        <f t="shared" ref="AW36:AW37" si="193">IF(AND((AV36&gt;0),(AV$5&gt;0)),(AV36/AV$5*100),"")</f>
        <v/>
      </c>
      <c r="AX36" s="19"/>
      <c r="AY36" s="4" t="str">
        <f t="shared" ref="AY36:AY37" si="194">IF(AND((AX36&gt;0),(AX$5&gt;0)),(AX36/AX$5*100),"")</f>
        <v/>
      </c>
      <c r="AZ36" s="19"/>
      <c r="BA36" s="4" t="str">
        <f t="shared" ref="BA36:BA37" si="195">IF(AND((AZ36&gt;0),(AZ$5&gt;0)),(AZ36/AZ$5*100),"")</f>
        <v/>
      </c>
      <c r="BB36" s="19"/>
      <c r="BC36" s="4" t="str">
        <f t="shared" ref="BC36:BC37" si="196">IF(AND((BB36&gt;0),(BB$5&gt;0)),(BB36/BB$5*100),"")</f>
        <v/>
      </c>
      <c r="BD36" s="19"/>
      <c r="BE36" s="4" t="str">
        <f t="shared" ref="BE36:BE37" si="197">IF(AND((BD36&gt;0),(BD$5&gt;0)),(BD36/BD$5*100),"")</f>
        <v/>
      </c>
      <c r="BF36" s="19"/>
      <c r="BG36" s="4" t="str">
        <f t="shared" ref="BG36:BG37" si="198">IF(AND((BF36&gt;0),(BF$5&gt;0)),(BF36/BF$5*100),"")</f>
        <v/>
      </c>
      <c r="BH36" s="19"/>
      <c r="BI36" s="4" t="str">
        <f t="shared" ref="BI36:BI37" si="199">IF(AND((BH36&gt;0),(BH$5&gt;0)),(BH36/BH$5*100),"")</f>
        <v/>
      </c>
      <c r="BK36" s="57" t="s">
        <v>29</v>
      </c>
      <c r="BL36" s="30">
        <f t="shared" si="16"/>
        <v>4</v>
      </c>
      <c r="BM36" s="31">
        <f t="shared" si="17"/>
        <v>16.2</v>
      </c>
      <c r="BN36" s="32" t="str">
        <f t="shared" si="18"/>
        <v>–</v>
      </c>
      <c r="BO36" s="33">
        <f t="shared" si="19"/>
        <v>19.399999999999999</v>
      </c>
      <c r="BP36" s="34">
        <f t="shared" si="20"/>
        <v>31.952662721893489</v>
      </c>
      <c r="BQ36" s="35" t="str">
        <f t="shared" si="41"/>
        <v>–</v>
      </c>
      <c r="BR36" s="36">
        <f t="shared" si="21"/>
        <v>41.108545034642034</v>
      </c>
      <c r="BS36" s="37">
        <f t="shared" si="22"/>
        <v>17.875</v>
      </c>
      <c r="BT36" s="38">
        <f t="shared" si="22"/>
        <v>38.404017577849515</v>
      </c>
      <c r="BU36" s="32">
        <f t="shared" si="23"/>
        <v>1.3149778198382915</v>
      </c>
      <c r="BV36" s="39">
        <f t="shared" si="23"/>
        <v>4.31894671191667</v>
      </c>
      <c r="BW36" s="32">
        <f t="shared" si="24"/>
        <v>19.399999999999999</v>
      </c>
      <c r="BX36" s="35">
        <f t="shared" si="24"/>
        <v>40.332640332640331</v>
      </c>
    </row>
    <row r="37" spans="1:76" ht="16.5" customHeight="1" x14ac:dyDescent="0.2">
      <c r="A37" s="10" t="s">
        <v>30</v>
      </c>
      <c r="B37" s="19">
        <v>3.9</v>
      </c>
      <c r="C37" s="4">
        <f>IF(AND((B37&gt;0),(B$5&gt;0)),(B37/B$5*100),"")</f>
        <v>8.108108108108107</v>
      </c>
      <c r="D37" s="19">
        <v>4.0999999999999996</v>
      </c>
      <c r="E37" s="4">
        <f>IF(AND((D37&gt;0),(D$5&gt;0)),(D37/D$5*100),"")</f>
        <v>9.1111111111111107</v>
      </c>
      <c r="F37" s="19">
        <v>3.8</v>
      </c>
      <c r="G37" s="4">
        <f>IF(AND((F37&gt;0),(F$5&gt;0)),(F37/F$5*100),"")</f>
        <v>8.7759815242494223</v>
      </c>
      <c r="H37" s="19"/>
      <c r="I37" s="4" t="str">
        <f>IF(AND((H37&gt;0),(H$5&gt;0)),(H37/H$5*100),"")</f>
        <v/>
      </c>
      <c r="J37" s="19"/>
      <c r="K37" s="4" t="str">
        <f>IF(AND((J37&gt;0),(J$5&gt;0)),(J37/J$5*100),"")</f>
        <v/>
      </c>
      <c r="L37" s="19"/>
      <c r="M37" s="4" t="str">
        <f>IF(AND((L37&gt;0),(L$5&gt;0)),(L37/L$5*100),"")</f>
        <v/>
      </c>
      <c r="N37" s="19"/>
      <c r="O37" s="4" t="str">
        <f>IF(AND((N37&gt;0),(N$5&gt;0)),(N37/N$5*100),"")</f>
        <v/>
      </c>
      <c r="P37" s="19">
        <v>4.4000000000000004</v>
      </c>
      <c r="Q37" s="4">
        <f>IF(AND((P37&gt;0),(P$5&gt;0)),(P37/P$5*100),"")</f>
        <v>8.6785009861932938</v>
      </c>
      <c r="R37" s="19"/>
      <c r="S37" s="4" t="str">
        <f>IF(AND((R37&gt;0),(R$5&gt;0)),(R37/R$5*100),"")</f>
        <v/>
      </c>
      <c r="T37" s="19"/>
      <c r="U37" s="4" t="str">
        <f>IF(AND((T37&gt;0),(T$5&gt;0)),(T37/T$5*100),"")</f>
        <v/>
      </c>
      <c r="V37" s="19"/>
      <c r="W37" s="4" t="str">
        <f>IF(AND((V37&gt;0),(V$5&gt;0)),(V37/V$5*100),"")</f>
        <v/>
      </c>
      <c r="X37" s="19"/>
      <c r="Y37" s="4" t="str">
        <f>IF(AND((X37&gt;0),(X$5&gt;0)),(X37/X$5*100),"")</f>
        <v/>
      </c>
      <c r="Z37" s="19"/>
      <c r="AA37" s="4" t="str">
        <f>IF(AND((Z37&gt;0),(Z$5&gt;0)),(Z37/Z$5*100),"")</f>
        <v/>
      </c>
      <c r="AB37" s="19"/>
      <c r="AC37" s="4" t="str">
        <f>IF(AND((AB37&gt;0),(AB$5&gt;0)),(AB37/AB$5*100),"")</f>
        <v/>
      </c>
      <c r="AD37" s="19"/>
      <c r="AE37" s="4" t="str">
        <f t="shared" si="184"/>
        <v/>
      </c>
      <c r="AF37" s="19"/>
      <c r="AG37" s="4" t="str">
        <f t="shared" si="185"/>
        <v/>
      </c>
      <c r="AH37" s="19"/>
      <c r="AI37" s="4" t="str">
        <f t="shared" si="186"/>
        <v/>
      </c>
      <c r="AJ37" s="19"/>
      <c r="AK37" s="4" t="str">
        <f t="shared" si="187"/>
        <v/>
      </c>
      <c r="AL37" s="19"/>
      <c r="AM37" s="4" t="str">
        <f t="shared" si="188"/>
        <v/>
      </c>
      <c r="AN37" s="19"/>
      <c r="AO37" s="4" t="str">
        <f t="shared" si="189"/>
        <v/>
      </c>
      <c r="AP37" s="19"/>
      <c r="AQ37" s="4" t="str">
        <f t="shared" si="190"/>
        <v/>
      </c>
      <c r="AR37" s="19"/>
      <c r="AS37" s="4" t="str">
        <f t="shared" si="191"/>
        <v/>
      </c>
      <c r="AT37" s="19"/>
      <c r="AU37" s="4" t="str">
        <f t="shared" si="192"/>
        <v/>
      </c>
      <c r="AV37" s="19"/>
      <c r="AW37" s="4" t="str">
        <f t="shared" si="193"/>
        <v/>
      </c>
      <c r="AX37" s="19"/>
      <c r="AY37" s="4" t="str">
        <f t="shared" si="194"/>
        <v/>
      </c>
      <c r="AZ37" s="19"/>
      <c r="BA37" s="4" t="str">
        <f t="shared" si="195"/>
        <v/>
      </c>
      <c r="BB37" s="19"/>
      <c r="BC37" s="4" t="str">
        <f t="shared" si="196"/>
        <v/>
      </c>
      <c r="BD37" s="19"/>
      <c r="BE37" s="4" t="str">
        <f t="shared" si="197"/>
        <v/>
      </c>
      <c r="BF37" s="19"/>
      <c r="BG37" s="4" t="str">
        <f t="shared" si="198"/>
        <v/>
      </c>
      <c r="BH37" s="19"/>
      <c r="BI37" s="4" t="str">
        <f t="shared" si="199"/>
        <v/>
      </c>
      <c r="BK37" s="57" t="s">
        <v>30</v>
      </c>
      <c r="BL37" s="30">
        <f t="shared" si="16"/>
        <v>4</v>
      </c>
      <c r="BM37" s="31">
        <f t="shared" si="17"/>
        <v>3.8</v>
      </c>
      <c r="BN37" s="32" t="str">
        <f t="shared" si="18"/>
        <v>–</v>
      </c>
      <c r="BO37" s="33">
        <f t="shared" si="19"/>
        <v>4.4000000000000004</v>
      </c>
      <c r="BP37" s="34">
        <f t="shared" si="20"/>
        <v>8.108108108108107</v>
      </c>
      <c r="BQ37" s="35" t="str">
        <f t="shared" si="41"/>
        <v>–</v>
      </c>
      <c r="BR37" s="36">
        <f t="shared" si="21"/>
        <v>9.1111111111111107</v>
      </c>
      <c r="BS37" s="37">
        <f t="shared" si="22"/>
        <v>4.0500000000000007</v>
      </c>
      <c r="BT37" s="38">
        <f t="shared" si="22"/>
        <v>8.6684254324154839</v>
      </c>
      <c r="BU37" s="32">
        <f t="shared" si="23"/>
        <v>0.26457513110645925</v>
      </c>
      <c r="BV37" s="39">
        <f t="shared" si="23"/>
        <v>0.41697159923896737</v>
      </c>
      <c r="BW37" s="32">
        <f t="shared" si="24"/>
        <v>3.9</v>
      </c>
      <c r="BX37" s="35">
        <f t="shared" si="24"/>
        <v>8.108108108108107</v>
      </c>
    </row>
    <row r="38" spans="1:76" ht="16.5" customHeight="1" thickBot="1" x14ac:dyDescent="0.25">
      <c r="A38" s="10" t="s">
        <v>107</v>
      </c>
      <c r="B38" s="68">
        <f>IF(AND((B37&gt;0),(B36&gt;0)),(B37/B36),"")</f>
        <v>0.20103092783505155</v>
      </c>
      <c r="C38" s="4" t="s">
        <v>3</v>
      </c>
      <c r="D38" s="68">
        <f>IF(AND((D37&gt;0),(D36&gt;0)),(D37/D36),"")</f>
        <v>0.22651933701657453</v>
      </c>
      <c r="E38" s="4" t="s">
        <v>3</v>
      </c>
      <c r="F38" s="68">
        <f>IF(AND((F37&gt;0),(F36&gt;0)),(F37/F36),"")</f>
        <v>0.21348314606741572</v>
      </c>
      <c r="G38" s="4" t="s">
        <v>3</v>
      </c>
      <c r="H38" s="68" t="str">
        <f>IF(AND((H37&gt;0),(H36&gt;0)),(H37/H36),"")</f>
        <v/>
      </c>
      <c r="I38" s="4" t="s">
        <v>3</v>
      </c>
      <c r="J38" s="68" t="str">
        <f>IF(AND((J37&gt;0),(J36&gt;0)),(J37/J36),"")</f>
        <v/>
      </c>
      <c r="K38" s="4" t="s">
        <v>3</v>
      </c>
      <c r="L38" s="68" t="str">
        <f>IF(AND((L37&gt;0),(L36&gt;0)),(L37/L36),"")</f>
        <v/>
      </c>
      <c r="M38" s="4" t="s">
        <v>3</v>
      </c>
      <c r="N38" s="68" t="str">
        <f>IF(AND((N37&gt;0),(N36&gt;0)),(N37/N36),"")</f>
        <v/>
      </c>
      <c r="O38" s="4" t="s">
        <v>3</v>
      </c>
      <c r="P38" s="68">
        <f>IF(AND((P37&gt;0),(P36&gt;0)),(P37/P36),"")</f>
        <v>0.27160493827160498</v>
      </c>
      <c r="Q38" s="4" t="s">
        <v>3</v>
      </c>
      <c r="R38" s="68" t="str">
        <f>IF(AND((R37&gt;0),(R36&gt;0)),(R37/R36),"")</f>
        <v/>
      </c>
      <c r="S38" s="4" t="s">
        <v>3</v>
      </c>
      <c r="T38" s="68" t="str">
        <f>IF(AND((T37&gt;0),(T36&gt;0)),(T37/T36),"")</f>
        <v/>
      </c>
      <c r="U38" s="4" t="s">
        <v>3</v>
      </c>
      <c r="V38" s="68" t="str">
        <f>IF(AND((V37&gt;0),(V36&gt;0)),(V37/V36),"")</f>
        <v/>
      </c>
      <c r="W38" s="4" t="s">
        <v>3</v>
      </c>
      <c r="X38" s="68" t="str">
        <f>IF(AND((X37&gt;0),(X36&gt;0)),(X37/X36),"")</f>
        <v/>
      </c>
      <c r="Y38" s="4" t="s">
        <v>3</v>
      </c>
      <c r="Z38" s="68" t="str">
        <f>IF(AND((Z37&gt;0),(Z36&gt;0)),(Z37/Z36),"")</f>
        <v/>
      </c>
      <c r="AA38" s="4" t="s">
        <v>3</v>
      </c>
      <c r="AB38" s="68" t="str">
        <f>IF(AND((AB37&gt;0),(AB36&gt;0)),(AB37/AB36),"")</f>
        <v/>
      </c>
      <c r="AC38" s="4" t="s">
        <v>3</v>
      </c>
      <c r="AD38" s="68" t="str">
        <f t="shared" ref="AD38" si="200">IF(AND((AD37&gt;0),(AD36&gt;0)),(AD37/AD36),"")</f>
        <v/>
      </c>
      <c r="AE38" s="4" t="s">
        <v>3</v>
      </c>
      <c r="AF38" s="68" t="str">
        <f t="shared" ref="AF38" si="201">IF(AND((AF37&gt;0),(AF36&gt;0)),(AF37/AF36),"")</f>
        <v/>
      </c>
      <c r="AG38" s="4" t="s">
        <v>3</v>
      </c>
      <c r="AH38" s="68" t="str">
        <f t="shared" ref="AH38" si="202">IF(AND((AH37&gt;0),(AH36&gt;0)),(AH37/AH36),"")</f>
        <v/>
      </c>
      <c r="AI38" s="4" t="s">
        <v>3</v>
      </c>
      <c r="AJ38" s="68" t="str">
        <f t="shared" ref="AJ38" si="203">IF(AND((AJ37&gt;0),(AJ36&gt;0)),(AJ37/AJ36),"")</f>
        <v/>
      </c>
      <c r="AK38" s="4" t="s">
        <v>3</v>
      </c>
      <c r="AL38" s="68" t="str">
        <f t="shared" ref="AL38" si="204">IF(AND((AL37&gt;0),(AL36&gt;0)),(AL37/AL36),"")</f>
        <v/>
      </c>
      <c r="AM38" s="4" t="s">
        <v>3</v>
      </c>
      <c r="AN38" s="68" t="str">
        <f t="shared" ref="AN38" si="205">IF(AND((AN37&gt;0),(AN36&gt;0)),(AN37/AN36),"")</f>
        <v/>
      </c>
      <c r="AO38" s="4" t="s">
        <v>3</v>
      </c>
      <c r="AP38" s="68" t="str">
        <f t="shared" ref="AP38" si="206">IF(AND((AP37&gt;0),(AP36&gt;0)),(AP37/AP36),"")</f>
        <v/>
      </c>
      <c r="AQ38" s="4" t="s">
        <v>3</v>
      </c>
      <c r="AR38" s="68" t="str">
        <f t="shared" ref="AR38" si="207">IF(AND((AR37&gt;0),(AR36&gt;0)),(AR37/AR36),"")</f>
        <v/>
      </c>
      <c r="AS38" s="4" t="s">
        <v>3</v>
      </c>
      <c r="AT38" s="68" t="str">
        <f t="shared" ref="AT38" si="208">IF(AND((AT37&gt;0),(AT36&gt;0)),(AT37/AT36),"")</f>
        <v/>
      </c>
      <c r="AU38" s="4" t="s">
        <v>3</v>
      </c>
      <c r="AV38" s="68" t="str">
        <f t="shared" ref="AV38" si="209">IF(AND((AV37&gt;0),(AV36&gt;0)),(AV37/AV36),"")</f>
        <v/>
      </c>
      <c r="AW38" s="4" t="s">
        <v>3</v>
      </c>
      <c r="AX38" s="68" t="str">
        <f t="shared" ref="AX38" si="210">IF(AND((AX37&gt;0),(AX36&gt;0)),(AX37/AX36),"")</f>
        <v/>
      </c>
      <c r="AY38" s="4" t="s">
        <v>3</v>
      </c>
      <c r="AZ38" s="68" t="str">
        <f t="shared" ref="AZ38" si="211">IF(AND((AZ37&gt;0),(AZ36&gt;0)),(AZ37/AZ36),"")</f>
        <v/>
      </c>
      <c r="BA38" s="4" t="s">
        <v>3</v>
      </c>
      <c r="BB38" s="68" t="str">
        <f t="shared" ref="BB38" si="212">IF(AND((BB37&gt;0),(BB36&gt;0)),(BB37/BB36),"")</f>
        <v/>
      </c>
      <c r="BC38" s="4" t="s">
        <v>3</v>
      </c>
      <c r="BD38" s="68" t="str">
        <f t="shared" ref="BD38" si="213">IF(AND((BD37&gt;0),(BD36&gt;0)),(BD37/BD36),"")</f>
        <v/>
      </c>
      <c r="BE38" s="4" t="s">
        <v>3</v>
      </c>
      <c r="BF38" s="68" t="str">
        <f t="shared" ref="BF38" si="214">IF(AND((BF37&gt;0),(BF36&gt;0)),(BF37/BF36),"")</f>
        <v/>
      </c>
      <c r="BG38" s="4" t="s">
        <v>3</v>
      </c>
      <c r="BH38" s="68" t="str">
        <f t="shared" ref="BH38" si="215">IF(AND((BH37&gt;0),(BH36&gt;0)),(BH37/BH36),"")</f>
        <v/>
      </c>
      <c r="BI38" s="4" t="s">
        <v>3</v>
      </c>
      <c r="BK38" s="58" t="s">
        <v>31</v>
      </c>
      <c r="BL38" s="44">
        <f t="shared" si="16"/>
        <v>4</v>
      </c>
      <c r="BM38" s="45">
        <f t="shared" si="17"/>
        <v>0.20103092783505155</v>
      </c>
      <c r="BN38" s="46" t="str">
        <f t="shared" si="18"/>
        <v>–</v>
      </c>
      <c r="BO38" s="47">
        <f t="shared" si="19"/>
        <v>0.27160493827160498</v>
      </c>
      <c r="BP38" s="48" t="str">
        <f t="shared" si="20"/>
        <v/>
      </c>
      <c r="BQ38" s="49" t="s">
        <v>3</v>
      </c>
      <c r="BR38" s="50" t="str">
        <f t="shared" si="21"/>
        <v/>
      </c>
      <c r="BS38" s="51">
        <f t="shared" si="22"/>
        <v>0.22815958729766167</v>
      </c>
      <c r="BT38" s="52" t="s">
        <v>3</v>
      </c>
      <c r="BU38" s="53">
        <f t="shared" si="23"/>
        <v>3.0776349326806715E-2</v>
      </c>
      <c r="BV38" s="54" t="s">
        <v>3</v>
      </c>
      <c r="BW38" s="46">
        <f t="shared" si="24"/>
        <v>0.20103092783505155</v>
      </c>
      <c r="BX38" s="49" t="s">
        <v>3</v>
      </c>
    </row>
    <row r="39" spans="1:76" s="90" customFormat="1" x14ac:dyDescent="0.2">
      <c r="A39" s="85"/>
      <c r="B39" s="86"/>
      <c r="C39" s="87"/>
      <c r="D39" s="88"/>
      <c r="E39" s="89"/>
      <c r="F39" s="88"/>
      <c r="G39" s="89"/>
      <c r="H39" s="88"/>
      <c r="I39" s="89"/>
      <c r="J39" s="88"/>
      <c r="K39" s="89"/>
      <c r="L39" s="88"/>
      <c r="M39" s="89"/>
      <c r="N39" s="88"/>
      <c r="O39" s="89"/>
      <c r="P39" s="88"/>
      <c r="Q39" s="89"/>
      <c r="R39" s="88"/>
      <c r="S39" s="89"/>
      <c r="T39" s="88"/>
      <c r="U39" s="89"/>
      <c r="V39" s="88"/>
      <c r="W39" s="89"/>
      <c r="X39" s="88"/>
      <c r="Y39" s="89"/>
      <c r="Z39" s="88"/>
      <c r="AA39" s="89"/>
      <c r="AB39" s="88"/>
      <c r="AC39" s="89"/>
      <c r="AD39" s="88"/>
      <c r="AE39" s="89"/>
      <c r="AF39" s="88"/>
      <c r="AG39" s="89"/>
      <c r="AH39" s="88"/>
      <c r="AI39" s="89"/>
      <c r="AJ39" s="88"/>
      <c r="AK39" s="89"/>
      <c r="AL39" s="88"/>
      <c r="AM39" s="89"/>
      <c r="AN39" s="88"/>
      <c r="AO39" s="89"/>
      <c r="AP39" s="88"/>
      <c r="AQ39" s="89"/>
      <c r="AR39" s="88"/>
      <c r="AS39" s="89"/>
      <c r="AT39" s="88"/>
      <c r="AU39" s="89"/>
      <c r="AV39" s="88"/>
      <c r="AW39" s="89"/>
      <c r="AX39" s="88"/>
      <c r="AY39" s="89"/>
      <c r="AZ39" s="88"/>
      <c r="BA39" s="89"/>
      <c r="BB39" s="88"/>
      <c r="BC39" s="89"/>
      <c r="BD39" s="88"/>
      <c r="BE39" s="89"/>
      <c r="BF39" s="88"/>
      <c r="BG39" s="89"/>
      <c r="BH39" s="88"/>
      <c r="BI39" s="89"/>
      <c r="BK39" s="91"/>
      <c r="BL39" s="92"/>
      <c r="BM39" s="93"/>
      <c r="BN39" s="84"/>
      <c r="BO39" s="94"/>
      <c r="BP39" s="95"/>
      <c r="BQ39" s="96"/>
      <c r="BR39" s="97"/>
      <c r="BS39" s="98"/>
      <c r="BT39" s="96"/>
      <c r="BU39" s="98"/>
      <c r="BV39" s="96"/>
      <c r="BW39" s="98"/>
      <c r="BX39"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8"/>
  <sheetViews>
    <sheetView zoomScaleNormal="100" workbookViewId="0">
      <pane xSplit="1" ySplit="2" topLeftCell="B3" activePane="bottomRight" state="frozen"/>
      <selection pane="topRight" activeCell="B1" sqref="B1"/>
      <selection pane="bottomLeft" activeCell="A3" sqref="A3"/>
      <selection pane="bottomRight" activeCell="P25" sqref="P2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6">
        <v>1</v>
      </c>
      <c r="C1" s="146"/>
      <c r="D1" s="146">
        <v>2</v>
      </c>
      <c r="E1" s="146"/>
      <c r="F1" s="146">
        <v>3</v>
      </c>
      <c r="G1" s="146"/>
      <c r="H1" s="146">
        <v>4</v>
      </c>
      <c r="I1" s="146"/>
      <c r="J1" s="146">
        <v>5</v>
      </c>
      <c r="K1" s="146"/>
      <c r="L1" s="146">
        <v>6</v>
      </c>
      <c r="M1" s="146"/>
      <c r="N1" s="146">
        <v>7</v>
      </c>
      <c r="O1" s="146"/>
      <c r="P1" s="146">
        <v>8</v>
      </c>
      <c r="Q1" s="146"/>
      <c r="R1" s="146">
        <v>9</v>
      </c>
      <c r="S1" s="146"/>
      <c r="T1" s="146">
        <v>10</v>
      </c>
      <c r="U1" s="146"/>
      <c r="V1" s="146">
        <v>11</v>
      </c>
      <c r="W1" s="146"/>
      <c r="X1" s="145">
        <v>12</v>
      </c>
      <c r="Y1" s="145"/>
      <c r="Z1" s="145">
        <v>13</v>
      </c>
      <c r="AA1" s="145"/>
      <c r="AB1" s="145">
        <v>14</v>
      </c>
      <c r="AC1" s="145"/>
      <c r="AD1" s="145">
        <v>15</v>
      </c>
      <c r="AE1" s="145"/>
      <c r="AF1" s="145">
        <v>16</v>
      </c>
      <c r="AG1" s="145"/>
      <c r="AH1" s="145">
        <v>17</v>
      </c>
      <c r="AI1" s="145"/>
      <c r="AJ1" s="145">
        <v>18</v>
      </c>
      <c r="AK1" s="145"/>
      <c r="AL1" s="145">
        <v>19</v>
      </c>
      <c r="AM1" s="145"/>
      <c r="AN1" s="145">
        <v>20</v>
      </c>
      <c r="AO1" s="145"/>
      <c r="AP1" s="145">
        <v>21</v>
      </c>
      <c r="AQ1" s="145"/>
      <c r="AR1" s="145">
        <v>22</v>
      </c>
      <c r="AS1" s="145"/>
      <c r="AT1" s="145">
        <v>23</v>
      </c>
      <c r="AU1" s="145"/>
      <c r="AV1" s="145">
        <v>24</v>
      </c>
      <c r="AW1" s="145"/>
      <c r="AX1" s="145">
        <v>25</v>
      </c>
      <c r="AY1" s="145"/>
      <c r="AZ1" s="145">
        <v>26</v>
      </c>
      <c r="BA1" s="145"/>
      <c r="BB1" s="145">
        <v>27</v>
      </c>
      <c r="BC1" s="145"/>
      <c r="BD1" s="145">
        <v>28</v>
      </c>
      <c r="BE1" s="145"/>
      <c r="BF1" s="145">
        <v>29</v>
      </c>
      <c r="BG1" s="145"/>
      <c r="BH1" s="145">
        <v>30</v>
      </c>
      <c r="BI1" s="145"/>
      <c r="BK1" s="141" t="s">
        <v>11</v>
      </c>
      <c r="BL1" s="143" t="s">
        <v>2</v>
      </c>
      <c r="BM1" s="135" t="s">
        <v>12</v>
      </c>
      <c r="BN1" s="135"/>
      <c r="BO1" s="135"/>
      <c r="BP1" s="135"/>
      <c r="BQ1" s="135"/>
      <c r="BR1" s="136"/>
      <c r="BS1" s="135" t="s">
        <v>0</v>
      </c>
      <c r="BT1" s="136"/>
      <c r="BU1" s="135" t="s">
        <v>1</v>
      </c>
      <c r="BV1" s="137"/>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2"/>
      <c r="BL2" s="144"/>
      <c r="BM2" s="138" t="s">
        <v>14</v>
      </c>
      <c r="BN2" s="138"/>
      <c r="BO2" s="138"/>
      <c r="BP2" s="139" t="s">
        <v>46</v>
      </c>
      <c r="BQ2" s="139"/>
      <c r="BR2" s="140"/>
      <c r="BS2" s="104" t="s">
        <v>14</v>
      </c>
      <c r="BT2" s="106" t="s">
        <v>46</v>
      </c>
      <c r="BU2" s="104" t="s">
        <v>14</v>
      </c>
      <c r="BV2" s="61" t="s">
        <v>46</v>
      </c>
    </row>
    <row r="3" spans="1:74" ht="16.5" customHeight="1" x14ac:dyDescent="0.2">
      <c r="A3" s="10" t="s">
        <v>4</v>
      </c>
      <c r="B3" s="11">
        <v>140</v>
      </c>
      <c r="C3" s="1">
        <f>IF(AND((B3&gt;0),(B$4&gt;0)),(B3/B$4*100),"")</f>
        <v>448.71794871794873</v>
      </c>
      <c r="D3" s="11">
        <v>177.8</v>
      </c>
      <c r="E3" s="1">
        <f>IF(AND((D3&gt;0),(D$4&gt;0)),(D3/D$4*100),"")</f>
        <v>550.46439628482972</v>
      </c>
      <c r="F3" s="11">
        <v>180.7</v>
      </c>
      <c r="G3" s="1">
        <f>IF(AND((F3&gt;0),(F$4&gt;0)),(F3/F$4*100),"")</f>
        <v>514.81481481481478</v>
      </c>
      <c r="H3" s="11">
        <v>156.1</v>
      </c>
      <c r="I3" s="1">
        <f>IF(AND((H3&gt;0),(H$4&gt;0)),(H3/H$4*100),"")</f>
        <v>417.37967914438502</v>
      </c>
      <c r="J3" s="11">
        <v>186.4</v>
      </c>
      <c r="K3" s="1">
        <f>IF(AND((J3&gt;0),(J$4&gt;0)),(J3/J$4*100),"")</f>
        <v>490.5263157894737</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140</v>
      </c>
      <c r="BN3" s="22" t="str">
        <f>IF(COUNT(BM3)&gt;0,"–","?")</f>
        <v>–</v>
      </c>
      <c r="BO3" s="23">
        <f>IF(SUM(B3,D3,F3,H3,J3,L3,N3,P3,R3,T3,V3,X3,Z3,AB3,AD3,AF3,AH3,AJ3,AL3,AN3,AP3,AR3,AT3,AV3,AX3,AZ3,BB3,BD3,BF3,BH3)&gt;0,MAX(B3,D3,F3,H3,J3,L3,N3,P3,R3,T3,V3,X3,Z3,AB3,AD3,AF3,AH3,AJ3,AL3,AN3,AP3,AR3,AT3,AV3,AX3,AZ3,BB3,BD3,BF3,BH3),"")</f>
        <v>186.4</v>
      </c>
      <c r="BP3" s="24">
        <f>IF(SUM(C3,E3,G3,I3,K3,M3,O3,Q3,S3,U3,W3,Y3,AA3,AC3,AE3,AG3,AI3,AK3,AM3,AO3,AQ3,AS3,AU3,AW3,AY3,BA3,BC3,BE3,BG3,BI3)&gt;0,MIN(C3,E3,G3,I3,K3,M3,O3,Q3,S3,U3,W3,Y3,AA3,AC3,AE3,AG3,AI3,AK3,AM3,AO3,AQ3,AS3,AU3,AW3,AY3,BA3,BC3,BE3,BG3,BI3),"")</f>
        <v>417.37967914438502</v>
      </c>
      <c r="BQ3" s="25" t="str">
        <f>IF(COUNT(BP3)&gt;0,"–","?")</f>
        <v>–</v>
      </c>
      <c r="BR3" s="26">
        <f>IF(SUM(C3,E3,G3,I3,K3,M3,O3,Q3,S3,U3,W3,Y3,AA3,AC3,AE3,AG3,AI3,AK3,AM3,AO3,AQ3,AS3,AU3,AW3,AY3,BA3,BC3,BE3,BG3,BI3)&gt;0,MAX(C3,E3,G3,I3,K3,M3,O3,Q3,S3,U3,W3,Y3,AA3,AC3,AE3,AG3,AI3,AK3,AM3,AO3,AQ3,AS3,AU3,AW3,AY3,BA3,BC3,BE3,BG3,BI3),"")</f>
        <v>550.46439628482972</v>
      </c>
      <c r="BS3" s="27">
        <f>IF(SUM(B3,D3,F3,H3,J3,L3,N3,P3,R3,T3,V3,X3,Z3,AB3,AD3,AF3,AH3,AJ3,AL3,AN3,AP3,AR3,AT3,AV3,AX3,AZ3,BB3,BD3,BF3,BH3)&gt;0,AVERAGE(B3,D3,F3,H3,J3,L3,N3,P3,R3,T3,V3,X3,Z3,AB3,AD3,AF3,AH3,AJ3,AL3,AN3,AP3,AR3,AT3,AV3,AX3,AZ3,BB3,BD3,BF3,BH3),"?")</f>
        <v>168.2</v>
      </c>
      <c r="BT3" s="28">
        <f>IF(SUM(C3,E3,G3,I3,K3,M3,O3,Q3,S3,U3,W3,Y3,AA3,AC3,AE3,AG3,AI3,AK3,AM3,AO3,AQ3,AS3,AU3,AW3,AY3,BA3,BC3,BE3,BG3,BI3)&gt;0,AVERAGE(C3,E3,G3,I3,K3,M3,O3,Q3,S3,U3,W3,Y3,AA3,AC3,AE3,AG3,AI3,AK3,AM3,AO3,AQ3,AS3,AU3,AW3,AY3,BA3,BC3,BE3,BG3,BI3),"?")</f>
        <v>484.38063095029037</v>
      </c>
      <c r="BU3" s="22">
        <f>IF(COUNT(B3,D3,F3,H3,J3,L3,N3,P3,R3,T3,V3,X3,Z3,AB3,AD3,AF3,AH3,AJ3,AL3,AN3,AP3,AR3,AT3,AV3,AX3,AZ3,BB3,BD3,BF3,BH3)&gt;1,STDEV(B3,D3,F3,H3,J3,L3,N3,P3,R3,T3,V3,X3,Z3,AB3,AD3,AF3,AH3,AJ3,AL3,AN3,AP3,AR3,AT3,AV3,AX3,AZ3,BB3,BD3,BF3,BH3),"?")</f>
        <v>19.501922982106073</v>
      </c>
      <c r="BV3" s="29">
        <f>IF(COUNT(C3,E3,G3,I3,K3,M3,O3,Q3,S3,U3,W3,Y3,AA3,AC3,AE3,AG3,AI3,AK3,AM3,AO3,AQ3,AS3,AU3,AW3,AY3,BA3,BC3,BE3,BG3,BI3)&gt;1,STDEV(C3,E3,G3,I3,K3,M3,O3,Q3,S3,U3,W3,Y3,AA3,AC3,AE3,AG3,AI3,AK3,AM3,AO3,AQ3,AS3,AU3,AW3,AY3,BA3,BC3,BE3,BG3,BI3),"?")</f>
        <v>52.659347407024846</v>
      </c>
    </row>
    <row r="4" spans="1:74" ht="16.5" customHeight="1" x14ac:dyDescent="0.2">
      <c r="A4" s="13" t="s">
        <v>28</v>
      </c>
      <c r="B4" s="14">
        <v>31.2</v>
      </c>
      <c r="C4" s="2" t="s">
        <v>3</v>
      </c>
      <c r="D4" s="14">
        <v>32.299999999999997</v>
      </c>
      <c r="E4" s="2" t="s">
        <v>3</v>
      </c>
      <c r="F4" s="14">
        <v>35.1</v>
      </c>
      <c r="G4" s="2" t="s">
        <v>3</v>
      </c>
      <c r="H4" s="14">
        <v>37.4</v>
      </c>
      <c r="I4" s="2" t="s">
        <v>3</v>
      </c>
      <c r="J4" s="14">
        <v>38</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5</v>
      </c>
      <c r="BM4" s="31">
        <f t="shared" ref="BM4:BM37" si="17">IF(SUM(B4,D4,F4,H4,J4,L4,N4,P4,R4,T4,V4,X4,Z4,AB4,AD4,AF4,AH4,AJ4,AL4,AN4,AP4,AR4,AT4,AV4,AX4,AZ4,BB4,BD4,BF4,BH4)&gt;0,MIN(B4,D4,F4,H4,J4,L4,N4,P4,R4,T4,V4,X4,Z4,AB4,AD4,AF4,AH4,AJ4,AL4,AN4,AP4,AR4,AT4,AV4,AX4,AZ4,BB4,BD4,BF4,BH4),"")</f>
        <v>31.2</v>
      </c>
      <c r="BN4" s="32" t="str">
        <f t="shared" ref="BN4:BN37" si="18">IF(COUNT(BM4)&gt;0,"–","?")</f>
        <v>–</v>
      </c>
      <c r="BO4" s="33">
        <f t="shared" ref="BO4:BO37" si="19">IF(SUM(B4,D4,F4,H4,J4,L4,N4,P4,R4,T4,V4,X4,Z4,AB4,AD4,AF4,AH4,AJ4,AL4,AN4,AP4,AR4,AT4,AV4,AX4,AZ4,BB4,BD4,BF4,BH4)&gt;0,MAX(B4,D4,F4,H4,J4,L4,N4,P4,R4,T4,V4,X4,Z4,AB4,AD4,AF4,AH4,AJ4,AL4,AN4,AP4,AR4,AT4,AV4,AX4,AZ4,BB4,BD4,BF4,BH4),"")</f>
        <v>38</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T37" si="22">IF(SUM(B4,D4,F4,H4,J4,L4,N4,P4,R4,T4,V4,X4,Z4,AB4,AD4,AF4,AH4,AJ4,AL4,AN4,AP4,AR4,AT4,AV4,AX4,AZ4,BB4,BD4,BF4,BH4)&gt;0,AVERAGE(B4,D4,F4,H4,J4,L4,N4,P4,R4,T4,V4,X4,Z4,AB4,AD4,AF4,AH4,AJ4,AL4,AN4,AP4,AR4,AT4,AV4,AX4,AZ4,BB4,BD4,BF4,BH4),"?")</f>
        <v>34.799999999999997</v>
      </c>
      <c r="BT4" s="38" t="s">
        <v>3</v>
      </c>
      <c r="BU4" s="32">
        <f t="shared" ref="BU4:BV37" si="23">IF(COUNT(B4,D4,F4,H4,J4,L4,N4,P4,R4,T4,V4,X4,Z4,AB4,AD4,AF4,AH4,AJ4,AL4,AN4,AP4,AR4,AT4,AV4,AX4,AZ4,BB4,BD4,BF4,BH4)&gt;1,STDEV(B4,D4,F4,H4,J4,L4,N4,P4,R4,T4,V4,X4,Z4,AB4,AD4,AF4,AH4,AJ4,AL4,AN4,AP4,AR4,AT4,AV4,AX4,AZ4,BB4,BD4,BF4,BH4),"?")</f>
        <v>3.0124740662784144</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c r="C6" s="4" t="str">
        <f>IF(AND((B6&gt;0),(B$4&gt;0)),(B6/B$4*100),"")</f>
        <v/>
      </c>
      <c r="D6" s="18">
        <v>10.6</v>
      </c>
      <c r="E6" s="4">
        <f>IF(AND((D6&gt;0),(D$4&gt;0)),(D6/D$4*100),"")</f>
        <v>32.817337461300312</v>
      </c>
      <c r="F6" s="18">
        <v>11</v>
      </c>
      <c r="G6" s="4">
        <f>IF(AND((F6&gt;0),(F$4&gt;0)),(F6/F$4*100),"")</f>
        <v>31.339031339031337</v>
      </c>
      <c r="H6" s="18">
        <v>11</v>
      </c>
      <c r="I6" s="4">
        <f>IF(AND((H6&gt;0),(H$4&gt;0)),(H6/H$4*100),"")</f>
        <v>29.411764705882355</v>
      </c>
      <c r="J6" s="18">
        <v>10.5</v>
      </c>
      <c r="K6" s="4">
        <f>IF(AND((J6&gt;0),(J$4&gt;0)),(J6/J$4*100),"")</f>
        <v>27.631578947368425</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4</v>
      </c>
      <c r="BM6" s="31">
        <f t="shared" si="17"/>
        <v>10.5</v>
      </c>
      <c r="BN6" s="32" t="str">
        <f t="shared" si="18"/>
        <v>–</v>
      </c>
      <c r="BO6" s="33">
        <f t="shared" si="19"/>
        <v>11</v>
      </c>
      <c r="BP6" s="34">
        <f t="shared" si="20"/>
        <v>27.631578947368425</v>
      </c>
      <c r="BQ6" s="35" t="str">
        <f t="shared" ref="BQ6:BQ36" si="40">IF(COUNT(BP6)&gt;0,"–","?")</f>
        <v>–</v>
      </c>
      <c r="BR6" s="36">
        <f t="shared" si="21"/>
        <v>32.817337461300312</v>
      </c>
      <c r="BS6" s="37">
        <f t="shared" si="22"/>
        <v>10.775</v>
      </c>
      <c r="BT6" s="38">
        <f t="shared" si="22"/>
        <v>30.299928113395605</v>
      </c>
      <c r="BU6" s="32">
        <f t="shared" si="23"/>
        <v>0.26299556396765839</v>
      </c>
      <c r="BV6" s="39">
        <f t="shared" si="23"/>
        <v>2.2602364808966402</v>
      </c>
    </row>
    <row r="7" spans="1:74" ht="16.5" customHeight="1" x14ac:dyDescent="0.2">
      <c r="A7" s="10" t="s">
        <v>21</v>
      </c>
      <c r="B7" s="19">
        <v>5.4</v>
      </c>
      <c r="C7" s="4">
        <f>IF(AND((B7&gt;0),(B$4&gt;0)),(B7/B$4*100),"")</f>
        <v>17.30769230769231</v>
      </c>
      <c r="D7" s="19">
        <v>6.4</v>
      </c>
      <c r="E7" s="4">
        <f>IF(AND((D7&gt;0),(D$4&gt;0)),(D7/D$4*100),"")</f>
        <v>19.814241486068116</v>
      </c>
      <c r="F7" s="19">
        <v>6.2</v>
      </c>
      <c r="G7" s="4">
        <f>IF(AND((F7&gt;0),(F$4&gt;0)),(F7/F$4*100),"")</f>
        <v>17.663817663817664</v>
      </c>
      <c r="H7" s="19">
        <v>6.1</v>
      </c>
      <c r="I7" s="4">
        <f>IF(AND((H7&gt;0),(H$4&gt;0)),(H7/H$4*100),"")</f>
        <v>16.310160427807485</v>
      </c>
      <c r="J7" s="19">
        <v>8.6</v>
      </c>
      <c r="K7" s="4">
        <f>IF(AND((J7&gt;0),(J$4&gt;0)),(J7/J$4*100),"")</f>
        <v>22.631578947368418</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5.4</v>
      </c>
      <c r="BN7" s="32" t="str">
        <f t="shared" si="18"/>
        <v>–</v>
      </c>
      <c r="BO7" s="33">
        <f t="shared" si="19"/>
        <v>8.6</v>
      </c>
      <c r="BP7" s="34">
        <f t="shared" si="20"/>
        <v>16.310160427807485</v>
      </c>
      <c r="BQ7" s="35" t="str">
        <f t="shared" si="40"/>
        <v>–</v>
      </c>
      <c r="BR7" s="36">
        <f t="shared" si="21"/>
        <v>22.631578947368418</v>
      </c>
      <c r="BS7" s="37">
        <f t="shared" si="22"/>
        <v>6.5400000000000009</v>
      </c>
      <c r="BT7" s="38">
        <f t="shared" si="22"/>
        <v>18.745498166550799</v>
      </c>
      <c r="BU7" s="32">
        <f t="shared" si="23"/>
        <v>1.2116104984688694</v>
      </c>
      <c r="BV7" s="39">
        <f t="shared" si="23"/>
        <v>2.5205170311644798</v>
      </c>
    </row>
    <row r="8" spans="1:74" ht="16.5" customHeight="1" x14ac:dyDescent="0.2">
      <c r="A8" s="10" t="s">
        <v>22</v>
      </c>
      <c r="B8" s="19"/>
      <c r="C8" s="4" t="str">
        <f>IF(AND((B8&gt;0),(B$4&gt;0)),(B8/B$4*100),"")</f>
        <v/>
      </c>
      <c r="D8" s="19">
        <v>11</v>
      </c>
      <c r="E8" s="4">
        <f>IF(AND((D8&gt;0),(D$4&gt;0)),(D8/D$4*100),"")</f>
        <v>34.055727554179569</v>
      </c>
      <c r="F8" s="19">
        <v>13</v>
      </c>
      <c r="G8" s="4">
        <f>IF(AND((F8&gt;0),(F$4&gt;0)),(F8/F$4*100),"")</f>
        <v>37.037037037037038</v>
      </c>
      <c r="H8" s="19">
        <v>14.5</v>
      </c>
      <c r="I8" s="4">
        <f>IF(AND((H8&gt;0),(H$4&gt;0)),(H8/H$4*100),"")</f>
        <v>38.770053475935825</v>
      </c>
      <c r="J8" s="19">
        <v>18.3</v>
      </c>
      <c r="K8" s="4">
        <f>IF(AND((J8&gt;0),(J$4&gt;0)),(J8/J$4*100),"")</f>
        <v>48.157894736842103</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4</v>
      </c>
      <c r="BM8" s="31">
        <f t="shared" si="17"/>
        <v>11</v>
      </c>
      <c r="BN8" s="32" t="str">
        <f t="shared" si="18"/>
        <v>–</v>
      </c>
      <c r="BO8" s="33">
        <f t="shared" si="19"/>
        <v>18.3</v>
      </c>
      <c r="BP8" s="34">
        <f t="shared" si="20"/>
        <v>34.055727554179569</v>
      </c>
      <c r="BQ8" s="35" t="str">
        <f t="shared" si="40"/>
        <v>–</v>
      </c>
      <c r="BR8" s="36">
        <f t="shared" si="21"/>
        <v>48.157894736842103</v>
      </c>
      <c r="BS8" s="37">
        <f t="shared" si="22"/>
        <v>14.2</v>
      </c>
      <c r="BT8" s="38">
        <f t="shared" si="22"/>
        <v>39.505178200998635</v>
      </c>
      <c r="BU8" s="32">
        <f t="shared" si="23"/>
        <v>3.086529874578686</v>
      </c>
      <c r="BV8" s="39">
        <f t="shared" si="23"/>
        <v>6.0881892482744924</v>
      </c>
    </row>
    <row r="9" spans="1:74" ht="16.5" customHeight="1" x14ac:dyDescent="0.2">
      <c r="A9" s="10" t="s">
        <v>24</v>
      </c>
      <c r="B9" s="19">
        <v>8.5</v>
      </c>
      <c r="C9" s="4">
        <f>IF(AND((B9&gt;0),(B$4&gt;0)),(B9/B$4*100),"")</f>
        <v>27.243589743589748</v>
      </c>
      <c r="D9" s="19">
        <v>5.4</v>
      </c>
      <c r="E9" s="4">
        <f>IF(AND((D9&gt;0),(D$4&gt;0)),(D9/D$4*100),"")</f>
        <v>16.71826625386997</v>
      </c>
      <c r="F9" s="19">
        <v>6</v>
      </c>
      <c r="G9" s="4">
        <f>IF(AND((F9&gt;0),(F$4&gt;0)),(F9/F$4*100),"")</f>
        <v>17.094017094017094</v>
      </c>
      <c r="H9" s="19">
        <v>5.5</v>
      </c>
      <c r="I9" s="4">
        <f>IF(AND((H9&gt;0),(H$4&gt;0)),(H9/H$4*100),"")</f>
        <v>14.705882352941178</v>
      </c>
      <c r="J9" s="19">
        <v>5.9</v>
      </c>
      <c r="K9" s="4">
        <f>IF(AND((J9&gt;0),(J$4&gt;0)),(J9/J$4*100),"")</f>
        <v>15.526315789473685</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5.4</v>
      </c>
      <c r="BN9" s="32" t="str">
        <f t="shared" si="18"/>
        <v>–</v>
      </c>
      <c r="BO9" s="33">
        <f t="shared" si="19"/>
        <v>8.5</v>
      </c>
      <c r="BP9" s="34">
        <f t="shared" si="20"/>
        <v>14.705882352941178</v>
      </c>
      <c r="BQ9" s="35" t="str">
        <f t="shared" si="40"/>
        <v>–</v>
      </c>
      <c r="BR9" s="36">
        <f t="shared" si="21"/>
        <v>27.243589743589748</v>
      </c>
      <c r="BS9" s="37">
        <f t="shared" si="22"/>
        <v>6.26</v>
      </c>
      <c r="BT9" s="38">
        <f t="shared" si="22"/>
        <v>18.257614246778335</v>
      </c>
      <c r="BU9" s="32">
        <f t="shared" si="23"/>
        <v>1.2778888840583948</v>
      </c>
      <c r="BV9" s="39">
        <f t="shared" si="23"/>
        <v>5.1123892876778987</v>
      </c>
    </row>
    <row r="10" spans="1:74" ht="16.5" customHeight="1" x14ac:dyDescent="0.2">
      <c r="A10" s="10" t="s">
        <v>23</v>
      </c>
      <c r="B10" s="19"/>
      <c r="C10" s="4" t="str">
        <f>IF(AND((B10&gt;0),(B$4&gt;0)),(B10/B$4*100),"")</f>
        <v/>
      </c>
      <c r="D10" s="19">
        <v>29.5</v>
      </c>
      <c r="E10" s="4">
        <f>IF(AND((D10&gt;0),(D$4&gt;0)),(D10/D$4*100),"")</f>
        <v>91.331269349845215</v>
      </c>
      <c r="F10" s="19">
        <v>28.3</v>
      </c>
      <c r="G10" s="4">
        <f>IF(AND((F10&gt;0),(F$4&gt;0)),(F10/F$4*100),"")</f>
        <v>80.626780626780629</v>
      </c>
      <c r="H10" s="19">
        <v>27.3</v>
      </c>
      <c r="I10" s="4">
        <f>IF(AND((H10&gt;0),(H$4&gt;0)),(H10/H$4*100),"")</f>
        <v>72.994652406417117</v>
      </c>
      <c r="J10" s="19">
        <v>37.700000000000003</v>
      </c>
      <c r="K10" s="4">
        <f>IF(AND((J10&gt;0),(J$4&gt;0)),(J10/J$4*100),"")</f>
        <v>99.21052631578948</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4</v>
      </c>
      <c r="BM10" s="31">
        <f t="shared" si="17"/>
        <v>27.3</v>
      </c>
      <c r="BN10" s="32" t="str">
        <f t="shared" si="18"/>
        <v>–</v>
      </c>
      <c r="BO10" s="33">
        <f t="shared" si="19"/>
        <v>37.700000000000003</v>
      </c>
      <c r="BP10" s="34">
        <f t="shared" si="20"/>
        <v>72.994652406417117</v>
      </c>
      <c r="BQ10" s="35" t="str">
        <f t="shared" si="40"/>
        <v>–</v>
      </c>
      <c r="BR10" s="36">
        <f t="shared" si="21"/>
        <v>99.21052631578948</v>
      </c>
      <c r="BS10" s="37">
        <f t="shared" si="22"/>
        <v>30.7</v>
      </c>
      <c r="BT10" s="38">
        <f t="shared" si="22"/>
        <v>86.040807174708107</v>
      </c>
      <c r="BU10" s="32">
        <f t="shared" si="23"/>
        <v>4.7525431788324388</v>
      </c>
      <c r="BV10" s="39">
        <f t="shared" si="23"/>
        <v>11.560627577852143</v>
      </c>
    </row>
    <row r="11" spans="1:74" ht="16.5" customHeight="1" x14ac:dyDescent="0.2">
      <c r="A11" s="10" t="s">
        <v>44</v>
      </c>
      <c r="B11" s="68" t="str">
        <f>IF(AND((B10&gt;0),(B3&gt;0)),(B10/B3),"")</f>
        <v/>
      </c>
      <c r="C11" s="4" t="s">
        <v>3</v>
      </c>
      <c r="D11" s="68">
        <f>IF(AND((D10&gt;0),(D3&gt;0)),(D10/D3),"")</f>
        <v>0.16591676040494938</v>
      </c>
      <c r="E11" s="4" t="s">
        <v>3</v>
      </c>
      <c r="F11" s="68">
        <f>IF(AND((F10&gt;0),(F3&gt;0)),(F10/F3),"")</f>
        <v>0.15661317100166022</v>
      </c>
      <c r="G11" s="4" t="s">
        <v>3</v>
      </c>
      <c r="H11" s="68">
        <f>IF(AND((H10&gt;0),(H3&gt;0)),(H10/H3),"")</f>
        <v>0.17488789237668162</v>
      </c>
      <c r="I11" s="4" t="s">
        <v>3</v>
      </c>
      <c r="J11" s="68">
        <f>IF(AND((J10&gt;0),(J3&gt;0)),(J10/J3),"")</f>
        <v>0.20225321888412018</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4</v>
      </c>
      <c r="BM11" s="40">
        <f t="shared" si="17"/>
        <v>0.15661317100166022</v>
      </c>
      <c r="BN11" s="22" t="str">
        <f t="shared" si="18"/>
        <v>–</v>
      </c>
      <c r="BO11" s="41">
        <f t="shared" si="19"/>
        <v>0.20225321888412018</v>
      </c>
      <c r="BP11" s="24" t="str">
        <f t="shared" si="20"/>
        <v/>
      </c>
      <c r="BQ11" s="6" t="s">
        <v>3</v>
      </c>
      <c r="BR11" s="26" t="str">
        <f t="shared" si="21"/>
        <v/>
      </c>
      <c r="BS11" s="42">
        <f t="shared" si="22"/>
        <v>0.17491776066685283</v>
      </c>
      <c r="BT11" s="28" t="s">
        <v>3</v>
      </c>
      <c r="BU11" s="43">
        <f t="shared" si="23"/>
        <v>1.969182720985696E-2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73</v>
      </c>
      <c r="B13" s="19"/>
      <c r="C13" s="4" t="str">
        <f t="shared" ref="C13:C20" si="57">IF(AND((B13&gt;0),(B$4&gt;0)),(B13/B$4*100),"")</f>
        <v/>
      </c>
      <c r="D13" s="19">
        <v>13.8</v>
      </c>
      <c r="E13" s="4">
        <f t="shared" ref="E13:E20" si="58">IF(AND((D13&gt;0),(D$4&gt;0)),(D13/D$4*100),"")</f>
        <v>42.724458204334368</v>
      </c>
      <c r="F13" s="19">
        <v>18.399999999999999</v>
      </c>
      <c r="G13" s="4">
        <f t="shared" ref="G13:G20" si="59">IF(AND((F13&gt;0),(F$4&gt;0)),(F13/F$4*100),"")</f>
        <v>52.421652421652418</v>
      </c>
      <c r="H13" s="19">
        <v>30.1</v>
      </c>
      <c r="I13" s="4">
        <f t="shared" ref="I13:I20" si="60">IF(AND((H13&gt;0),(H$4&gt;0)),(H13/H$4*100),"")</f>
        <v>80.48128342245991</v>
      </c>
      <c r="J13" s="19">
        <v>23.4</v>
      </c>
      <c r="K13" s="4">
        <f t="shared" ref="K13:K20" si="61">IF(AND((J13&gt;0),(J$4&gt;0)),(J13/J$4*100),"")</f>
        <v>61.578947368421041</v>
      </c>
      <c r="L13" s="19"/>
      <c r="M13" s="4" t="str">
        <f t="shared" ref="M13:M20" si="62">IF(AND((L13&gt;0),(L$4&gt;0)),(L13/L$4*100),"")</f>
        <v/>
      </c>
      <c r="N13" s="19"/>
      <c r="O13" s="4" t="str">
        <f t="shared" ref="O13:O20" si="63">IF(AND((N13&gt;0),(N$4&gt;0)),(N13/N$4*100),"")</f>
        <v/>
      </c>
      <c r="P13" s="19"/>
      <c r="Q13" s="4" t="str">
        <f t="shared" ref="Q13:Q20" si="64">IF(AND((P13&gt;0),(P$4&gt;0)),(P13/P$4*100),"")</f>
        <v/>
      </c>
      <c r="R13" s="19"/>
      <c r="S13" s="4" t="str">
        <f t="shared" ref="S13:S20" si="65">IF(AND((R13&gt;0),(R$4&gt;0)),(R13/R$4*100),"")</f>
        <v/>
      </c>
      <c r="T13" s="19"/>
      <c r="U13" s="4" t="str">
        <f t="shared" ref="U13:U20" si="66">IF(AND((T13&gt;0),(T$4&gt;0)),(T13/T$4*100),"")</f>
        <v/>
      </c>
      <c r="V13" s="19"/>
      <c r="W13" s="4" t="str">
        <f t="shared" ref="W13:W20" si="67">IF(AND((V13&gt;0),(V$4&gt;0)),(V13/V$4*100),"")</f>
        <v/>
      </c>
      <c r="X13" s="19"/>
      <c r="Y13" s="4" t="str">
        <f t="shared" ref="Y13:Y20" si="68">IF(AND((X13&gt;0),(X$4&gt;0)),(X13/X$4*100),"")</f>
        <v/>
      </c>
      <c r="Z13" s="19"/>
      <c r="AA13" s="4" t="str">
        <f t="shared" ref="AA13:AA20" si="69">IF(AND((Z13&gt;0),(Z$4&gt;0)),(Z13/Z$4*100),"")</f>
        <v/>
      </c>
      <c r="AB13" s="19"/>
      <c r="AC13" s="4" t="str">
        <f t="shared" ref="AC13:AC20" si="70">IF(AND((AB13&gt;0),(AB$4&gt;0)),(AB13/AB$4*100),"")</f>
        <v/>
      </c>
      <c r="AD13" s="19"/>
      <c r="AE13" s="4" t="str">
        <f t="shared" ref="AE13:AE20" si="71">IF(AND((AD13&gt;0),(AD$4&gt;0)),(AD13/AD$4*100),"")</f>
        <v/>
      </c>
      <c r="AF13" s="19"/>
      <c r="AG13" s="4" t="str">
        <f t="shared" ref="AG13:AG20" si="72">IF(AND((AF13&gt;0),(AF$4&gt;0)),(AF13/AF$4*100),"")</f>
        <v/>
      </c>
      <c r="AH13" s="19"/>
      <c r="AI13" s="4" t="str">
        <f t="shared" ref="AI13:AI20" si="73">IF(AND((AH13&gt;0),(AH$4&gt;0)),(AH13/AH$4*100),"")</f>
        <v/>
      </c>
      <c r="AJ13" s="19"/>
      <c r="AK13" s="4" t="str">
        <f t="shared" ref="AK13:AK20" si="74">IF(AND((AJ13&gt;0),(AJ$4&gt;0)),(AJ13/AJ$4*100),"")</f>
        <v/>
      </c>
      <c r="AL13" s="19"/>
      <c r="AM13" s="4" t="str">
        <f t="shared" ref="AM13:AM20" si="75">IF(AND((AL13&gt;0),(AL$4&gt;0)),(AL13/AL$4*100),"")</f>
        <v/>
      </c>
      <c r="AN13" s="19"/>
      <c r="AO13" s="4" t="str">
        <f t="shared" ref="AO13:AO20" si="76">IF(AND((AN13&gt;0),(AN$4&gt;0)),(AN13/AN$4*100),"")</f>
        <v/>
      </c>
      <c r="AP13" s="19"/>
      <c r="AQ13" s="4" t="str">
        <f t="shared" ref="AQ13:AQ20" si="77">IF(AND((AP13&gt;0),(AP$4&gt;0)),(AP13/AP$4*100),"")</f>
        <v/>
      </c>
      <c r="AR13" s="19"/>
      <c r="AS13" s="4" t="str">
        <f t="shared" ref="AS13:AS20" si="78">IF(AND((AR13&gt;0),(AR$4&gt;0)),(AR13/AR$4*100),"")</f>
        <v/>
      </c>
      <c r="AT13" s="19"/>
      <c r="AU13" s="4" t="str">
        <f t="shared" ref="AU13:AU20" si="79">IF(AND((AT13&gt;0),(AT$4&gt;0)),(AT13/AT$4*100),"")</f>
        <v/>
      </c>
      <c r="AV13" s="19"/>
      <c r="AW13" s="4" t="str">
        <f t="shared" ref="AW13:AW20" si="80">IF(AND((AV13&gt;0),(AV$4&gt;0)),(AV13/AV$4*100),"")</f>
        <v/>
      </c>
      <c r="AX13" s="19"/>
      <c r="AY13" s="4" t="str">
        <f t="shared" ref="AY13:AY20" si="81">IF(AND((AX13&gt;0),(AX$4&gt;0)),(AX13/AX$4*100),"")</f>
        <v/>
      </c>
      <c r="AZ13" s="19"/>
      <c r="BA13" s="4" t="str">
        <f t="shared" ref="BA13:BA20" si="82">IF(AND((AZ13&gt;0),(AZ$4&gt;0)),(AZ13/AZ$4*100),"")</f>
        <v/>
      </c>
      <c r="BB13" s="19"/>
      <c r="BC13" s="4" t="str">
        <f t="shared" ref="BC13:BC20" si="83">IF(AND((BB13&gt;0),(BB$4&gt;0)),(BB13/BB$4*100),"")</f>
        <v/>
      </c>
      <c r="BD13" s="19"/>
      <c r="BE13" s="4" t="str">
        <f t="shared" ref="BE13:BE20" si="84">IF(AND((BD13&gt;0),(BD$4&gt;0)),(BD13/BD$4*100),"")</f>
        <v/>
      </c>
      <c r="BF13" s="19"/>
      <c r="BG13" s="4" t="str">
        <f t="shared" ref="BG13:BG20" si="85">IF(AND((BF13&gt;0),(BF$4&gt;0)),(BF13/BF$4*100),"")</f>
        <v/>
      </c>
      <c r="BH13" s="19"/>
      <c r="BI13" s="4" t="str">
        <f t="shared" ref="BI13:BI20" si="86">IF(AND((BH13&gt;0),(BH$4&gt;0)),(BH13/BH$4*100),"")</f>
        <v/>
      </c>
      <c r="BK13" s="57" t="s">
        <v>32</v>
      </c>
      <c r="BL13" s="30">
        <f t="shared" si="16"/>
        <v>4</v>
      </c>
      <c r="BM13" s="31">
        <f t="shared" si="17"/>
        <v>13.8</v>
      </c>
      <c r="BN13" s="32" t="str">
        <f t="shared" si="18"/>
        <v>–</v>
      </c>
      <c r="BO13" s="33">
        <f t="shared" si="19"/>
        <v>30.1</v>
      </c>
      <c r="BP13" s="34">
        <f t="shared" si="20"/>
        <v>42.724458204334368</v>
      </c>
      <c r="BQ13" s="35" t="str">
        <f t="shared" si="40"/>
        <v>–</v>
      </c>
      <c r="BR13" s="36">
        <f t="shared" si="21"/>
        <v>80.48128342245991</v>
      </c>
      <c r="BS13" s="37">
        <f t="shared" si="22"/>
        <v>21.425000000000001</v>
      </c>
      <c r="BT13" s="38">
        <f t="shared" si="22"/>
        <v>59.301585354216932</v>
      </c>
      <c r="BU13" s="32">
        <f t="shared" si="23"/>
        <v>6.986832854257595</v>
      </c>
      <c r="BV13" s="39">
        <f t="shared" si="23"/>
        <v>16.082087444375638</v>
      </c>
    </row>
    <row r="14" spans="1:74" ht="16.5" customHeight="1" x14ac:dyDescent="0.2">
      <c r="A14" s="10" t="s">
        <v>76</v>
      </c>
      <c r="B14" s="19">
        <v>21.9</v>
      </c>
      <c r="C14" s="4">
        <f t="shared" si="57"/>
        <v>70.192307692307693</v>
      </c>
      <c r="D14" s="19">
        <v>29.6</v>
      </c>
      <c r="E14" s="4">
        <f t="shared" si="58"/>
        <v>91.640866873065036</v>
      </c>
      <c r="F14" s="19">
        <v>19.899999999999999</v>
      </c>
      <c r="G14" s="4">
        <f t="shared" si="59"/>
        <v>56.69515669515669</v>
      </c>
      <c r="H14" s="19"/>
      <c r="I14" s="4" t="str">
        <f t="shared" si="60"/>
        <v/>
      </c>
      <c r="J14" s="19">
        <v>21</v>
      </c>
      <c r="K14" s="4">
        <f t="shared" si="61"/>
        <v>55.26315789473685</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35</v>
      </c>
      <c r="BL14" s="30">
        <f t="shared" si="16"/>
        <v>4</v>
      </c>
      <c r="BM14" s="31">
        <f t="shared" si="17"/>
        <v>19.899999999999999</v>
      </c>
      <c r="BN14" s="32" t="str">
        <f t="shared" si="18"/>
        <v>–</v>
      </c>
      <c r="BO14" s="33">
        <f t="shared" si="19"/>
        <v>29.6</v>
      </c>
      <c r="BP14" s="34">
        <f t="shared" si="20"/>
        <v>55.26315789473685</v>
      </c>
      <c r="BQ14" s="35" t="str">
        <f t="shared" si="40"/>
        <v>–</v>
      </c>
      <c r="BR14" s="36">
        <f t="shared" si="21"/>
        <v>91.640866873065036</v>
      </c>
      <c r="BS14" s="37">
        <f t="shared" si="22"/>
        <v>23.1</v>
      </c>
      <c r="BT14" s="38">
        <f t="shared" si="22"/>
        <v>68.447872288816569</v>
      </c>
      <c r="BU14" s="32">
        <f t="shared" si="23"/>
        <v>4.4098374875574002</v>
      </c>
      <c r="BV14" s="39">
        <f t="shared" si="23"/>
        <v>16.861406328663108</v>
      </c>
    </row>
    <row r="15" spans="1:74" ht="16.5" customHeight="1" x14ac:dyDescent="0.2">
      <c r="A15" s="10" t="s">
        <v>80</v>
      </c>
      <c r="B15" s="19"/>
      <c r="C15" s="4" t="str">
        <f t="shared" si="57"/>
        <v/>
      </c>
      <c r="D15" s="19">
        <v>37.799999999999997</v>
      </c>
      <c r="E15" s="4">
        <f t="shared" si="58"/>
        <v>117.02786377708978</v>
      </c>
      <c r="F15" s="19">
        <v>30.7</v>
      </c>
      <c r="G15" s="4">
        <f t="shared" si="59"/>
        <v>87.464387464387457</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37</v>
      </c>
      <c r="BL15" s="30">
        <f t="shared" si="16"/>
        <v>2</v>
      </c>
      <c r="BM15" s="31">
        <f t="shared" si="17"/>
        <v>30.7</v>
      </c>
      <c r="BN15" s="32" t="str">
        <f t="shared" si="18"/>
        <v>–</v>
      </c>
      <c r="BO15" s="33">
        <f t="shared" si="19"/>
        <v>37.799999999999997</v>
      </c>
      <c r="BP15" s="34">
        <f t="shared" si="20"/>
        <v>87.464387464387457</v>
      </c>
      <c r="BQ15" s="35" t="str">
        <f t="shared" si="40"/>
        <v>–</v>
      </c>
      <c r="BR15" s="36">
        <f t="shared" si="21"/>
        <v>117.02786377708978</v>
      </c>
      <c r="BS15" s="37">
        <f t="shared" si="22"/>
        <v>34.25</v>
      </c>
      <c r="BT15" s="38">
        <f t="shared" si="22"/>
        <v>102.24612562073861</v>
      </c>
      <c r="BU15" s="32">
        <f t="shared" si="23"/>
        <v>5.0204581464244802</v>
      </c>
      <c r="BV15" s="39">
        <f t="shared" si="23"/>
        <v>20.904534576159726</v>
      </c>
    </row>
    <row r="16" spans="1:74" ht="16.5" customHeight="1" x14ac:dyDescent="0.2">
      <c r="A16" s="10" t="s">
        <v>77</v>
      </c>
      <c r="B16" s="19"/>
      <c r="C16" s="4" t="str">
        <f t="shared" si="57"/>
        <v/>
      </c>
      <c r="D16" s="19">
        <v>21</v>
      </c>
      <c r="E16" s="4">
        <f t="shared" si="58"/>
        <v>65.015479876160995</v>
      </c>
      <c r="F16" s="19">
        <v>18.5</v>
      </c>
      <c r="G16" s="4">
        <f t="shared" si="59"/>
        <v>52.706552706552699</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38</v>
      </c>
      <c r="BL16" s="30">
        <f t="shared" si="16"/>
        <v>2</v>
      </c>
      <c r="BM16" s="31">
        <f t="shared" si="17"/>
        <v>18.5</v>
      </c>
      <c r="BN16" s="32" t="str">
        <f t="shared" si="18"/>
        <v>–</v>
      </c>
      <c r="BO16" s="33">
        <f t="shared" si="19"/>
        <v>21</v>
      </c>
      <c r="BP16" s="34">
        <f t="shared" si="20"/>
        <v>52.706552706552699</v>
      </c>
      <c r="BQ16" s="35" t="str">
        <f t="shared" si="40"/>
        <v>–</v>
      </c>
      <c r="BR16" s="36">
        <f t="shared" si="21"/>
        <v>65.015479876160995</v>
      </c>
      <c r="BS16" s="37">
        <f t="shared" si="22"/>
        <v>19.75</v>
      </c>
      <c r="BT16" s="38">
        <f t="shared" si="22"/>
        <v>58.861016291356847</v>
      </c>
      <c r="BU16" s="32">
        <f t="shared" si="23"/>
        <v>1.7677669529663689</v>
      </c>
      <c r="BV16" s="39">
        <f t="shared" si="23"/>
        <v>8.7037258707613443</v>
      </c>
    </row>
    <row r="17" spans="1:74" ht="16.5" customHeight="1" x14ac:dyDescent="0.2">
      <c r="A17" s="10" t="s">
        <v>82</v>
      </c>
      <c r="B17" s="19">
        <v>7.6</v>
      </c>
      <c r="C17" s="4">
        <f t="shared" si="57"/>
        <v>24.358974358974358</v>
      </c>
      <c r="D17" s="19">
        <v>7.5</v>
      </c>
      <c r="E17" s="4">
        <f t="shared" si="58"/>
        <v>23.21981424148607</v>
      </c>
      <c r="F17" s="19">
        <v>11.3</v>
      </c>
      <c r="G17" s="4">
        <f t="shared" si="59"/>
        <v>32.193732193732195</v>
      </c>
      <c r="H17" s="19">
        <v>8.9</v>
      </c>
      <c r="I17" s="4">
        <f t="shared" si="60"/>
        <v>23.796791443850267</v>
      </c>
      <c r="J17" s="19">
        <v>10.4</v>
      </c>
      <c r="K17" s="4">
        <f t="shared" si="61"/>
        <v>27.368421052631582</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40</v>
      </c>
      <c r="BL17" s="30">
        <f t="shared" si="16"/>
        <v>5</v>
      </c>
      <c r="BM17" s="31">
        <f t="shared" si="17"/>
        <v>7.5</v>
      </c>
      <c r="BN17" s="32" t="str">
        <f t="shared" si="18"/>
        <v>–</v>
      </c>
      <c r="BO17" s="33">
        <f t="shared" si="19"/>
        <v>11.3</v>
      </c>
      <c r="BP17" s="34">
        <f t="shared" si="20"/>
        <v>23.21981424148607</v>
      </c>
      <c r="BQ17" s="35" t="str">
        <f t="shared" si="40"/>
        <v>–</v>
      </c>
      <c r="BR17" s="36">
        <f t="shared" si="21"/>
        <v>32.193732193732195</v>
      </c>
      <c r="BS17" s="37">
        <f t="shared" si="22"/>
        <v>9.1399999999999988</v>
      </c>
      <c r="BT17" s="38">
        <f t="shared" si="22"/>
        <v>26.187546658134892</v>
      </c>
      <c r="BU17" s="32">
        <f t="shared" si="23"/>
        <v>1.6861198059449998</v>
      </c>
      <c r="BV17" s="39">
        <f t="shared" si="23"/>
        <v>3.7193934945200557</v>
      </c>
    </row>
    <row r="18" spans="1:74" ht="16.5" customHeight="1" x14ac:dyDescent="0.2">
      <c r="A18" s="10" t="s">
        <v>78</v>
      </c>
      <c r="B18" s="19">
        <v>25</v>
      </c>
      <c r="C18" s="4">
        <f t="shared" si="57"/>
        <v>80.128205128205138</v>
      </c>
      <c r="D18" s="19">
        <v>21.6</v>
      </c>
      <c r="E18" s="4">
        <f t="shared" si="58"/>
        <v>66.873065015479881</v>
      </c>
      <c r="F18" s="19"/>
      <c r="G18" s="4" t="str">
        <f t="shared" si="59"/>
        <v/>
      </c>
      <c r="H18" s="19">
        <v>38.9</v>
      </c>
      <c r="I18" s="4">
        <f t="shared" si="60"/>
        <v>104.01069518716577</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41</v>
      </c>
      <c r="BL18" s="30">
        <f t="shared" si="16"/>
        <v>3</v>
      </c>
      <c r="BM18" s="31">
        <f t="shared" si="17"/>
        <v>21.6</v>
      </c>
      <c r="BN18" s="32" t="str">
        <f t="shared" si="18"/>
        <v>–</v>
      </c>
      <c r="BO18" s="33">
        <f t="shared" si="19"/>
        <v>38.9</v>
      </c>
      <c r="BP18" s="34">
        <f t="shared" si="20"/>
        <v>66.873065015479881</v>
      </c>
      <c r="BQ18" s="35" t="str">
        <f t="shared" si="40"/>
        <v>–</v>
      </c>
      <c r="BR18" s="36">
        <f t="shared" si="21"/>
        <v>104.01069518716577</v>
      </c>
      <c r="BS18" s="37">
        <f t="shared" si="22"/>
        <v>28.5</v>
      </c>
      <c r="BT18" s="38">
        <f t="shared" si="22"/>
        <v>83.67065511028359</v>
      </c>
      <c r="BU18" s="32">
        <f t="shared" si="23"/>
        <v>9.1656969184017729</v>
      </c>
      <c r="BV18" s="39">
        <f t="shared" si="23"/>
        <v>18.820536857350124</v>
      </c>
    </row>
    <row r="19" spans="1:74" ht="16.5" customHeight="1" x14ac:dyDescent="0.2">
      <c r="A19" s="10" t="s">
        <v>5</v>
      </c>
      <c r="B19" s="19"/>
      <c r="C19" s="4" t="str">
        <f t="shared" si="57"/>
        <v/>
      </c>
      <c r="D19" s="19">
        <v>3</v>
      </c>
      <c r="E19" s="4">
        <f t="shared" si="58"/>
        <v>9.2879256965944279</v>
      </c>
      <c r="F19" s="19">
        <v>2.5</v>
      </c>
      <c r="G19" s="4">
        <f t="shared" si="59"/>
        <v>7.1225071225071224</v>
      </c>
      <c r="H19" s="19"/>
      <c r="I19" s="4" t="str">
        <f t="shared" si="60"/>
        <v/>
      </c>
      <c r="J19" s="19"/>
      <c r="K19" s="4" t="str">
        <f t="shared" si="61"/>
        <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5</v>
      </c>
      <c r="BL19" s="30">
        <f t="shared" si="16"/>
        <v>2</v>
      </c>
      <c r="BM19" s="31">
        <f t="shared" si="17"/>
        <v>2.5</v>
      </c>
      <c r="BN19" s="32" t="str">
        <f t="shared" si="18"/>
        <v>–</v>
      </c>
      <c r="BO19" s="33">
        <f t="shared" si="19"/>
        <v>3</v>
      </c>
      <c r="BP19" s="34">
        <f t="shared" si="20"/>
        <v>7.1225071225071224</v>
      </c>
      <c r="BQ19" s="35" t="str">
        <f t="shared" si="40"/>
        <v>–</v>
      </c>
      <c r="BR19" s="36">
        <f t="shared" si="21"/>
        <v>9.2879256965944279</v>
      </c>
      <c r="BS19" s="37">
        <f t="shared" si="22"/>
        <v>2.75</v>
      </c>
      <c r="BT19" s="38">
        <f t="shared" si="22"/>
        <v>8.2052164095507756</v>
      </c>
      <c r="BU19" s="32">
        <f t="shared" si="23"/>
        <v>0.35355339059327379</v>
      </c>
      <c r="BV19" s="39">
        <f t="shared" si="23"/>
        <v>1.5311821578444331</v>
      </c>
    </row>
    <row r="20" spans="1:74" ht="16.5" customHeight="1" x14ac:dyDescent="0.2">
      <c r="A20" s="10" t="s">
        <v>6</v>
      </c>
      <c r="B20" s="19">
        <v>2.8</v>
      </c>
      <c r="C20" s="4">
        <f t="shared" si="57"/>
        <v>8.9743589743589745</v>
      </c>
      <c r="D20" s="19">
        <v>2.9</v>
      </c>
      <c r="E20" s="4">
        <f t="shared" si="58"/>
        <v>8.9783281733746136</v>
      </c>
      <c r="F20" s="19">
        <v>3.9</v>
      </c>
      <c r="G20" s="4">
        <f t="shared" si="59"/>
        <v>11.111111111111111</v>
      </c>
      <c r="H20" s="19">
        <v>3.6</v>
      </c>
      <c r="I20" s="4">
        <f t="shared" si="60"/>
        <v>9.6256684491978621</v>
      </c>
      <c r="J20" s="19">
        <v>4</v>
      </c>
      <c r="K20" s="4">
        <f t="shared" si="61"/>
        <v>10.526315789473683</v>
      </c>
      <c r="L20" s="19"/>
      <c r="M20" s="4" t="str">
        <f t="shared" si="62"/>
        <v/>
      </c>
      <c r="N20" s="19"/>
      <c r="O20" s="4" t="str">
        <f t="shared" si="63"/>
        <v/>
      </c>
      <c r="P20" s="19"/>
      <c r="Q20" s="4" t="str">
        <f t="shared" si="64"/>
        <v/>
      </c>
      <c r="R20" s="19"/>
      <c r="S20" s="4" t="str">
        <f t="shared" si="65"/>
        <v/>
      </c>
      <c r="T20" s="19"/>
      <c r="U20" s="4" t="str">
        <f t="shared" si="66"/>
        <v/>
      </c>
      <c r="V20" s="19"/>
      <c r="W20" s="4" t="str">
        <f t="shared" si="67"/>
        <v/>
      </c>
      <c r="X20" s="19"/>
      <c r="Y20" s="4" t="str">
        <f t="shared" si="68"/>
        <v/>
      </c>
      <c r="Z20" s="19"/>
      <c r="AA20" s="4" t="str">
        <f t="shared" si="69"/>
        <v/>
      </c>
      <c r="AB20" s="19"/>
      <c r="AC20" s="4" t="str">
        <f t="shared" si="70"/>
        <v/>
      </c>
      <c r="AD20" s="19"/>
      <c r="AE20" s="4" t="str">
        <f t="shared" si="71"/>
        <v/>
      </c>
      <c r="AF20" s="19"/>
      <c r="AG20" s="4" t="str">
        <f t="shared" si="72"/>
        <v/>
      </c>
      <c r="AH20" s="19"/>
      <c r="AI20" s="4" t="str">
        <f t="shared" si="73"/>
        <v/>
      </c>
      <c r="AJ20" s="19"/>
      <c r="AK20" s="4" t="str">
        <f t="shared" si="74"/>
        <v/>
      </c>
      <c r="AL20" s="19"/>
      <c r="AM20" s="4" t="str">
        <f t="shared" si="75"/>
        <v/>
      </c>
      <c r="AN20" s="19"/>
      <c r="AO20" s="4" t="str">
        <f t="shared" si="76"/>
        <v/>
      </c>
      <c r="AP20" s="19"/>
      <c r="AQ20" s="4" t="str">
        <f t="shared" si="77"/>
        <v/>
      </c>
      <c r="AR20" s="19"/>
      <c r="AS20" s="4" t="str">
        <f t="shared" si="78"/>
        <v/>
      </c>
      <c r="AT20" s="19"/>
      <c r="AU20" s="4" t="str">
        <f t="shared" si="79"/>
        <v/>
      </c>
      <c r="AV20" s="19"/>
      <c r="AW20" s="4" t="str">
        <f t="shared" si="80"/>
        <v/>
      </c>
      <c r="AX20" s="19"/>
      <c r="AY20" s="4" t="str">
        <f t="shared" si="81"/>
        <v/>
      </c>
      <c r="AZ20" s="19"/>
      <c r="BA20" s="4" t="str">
        <f t="shared" si="82"/>
        <v/>
      </c>
      <c r="BB20" s="19"/>
      <c r="BC20" s="4" t="str">
        <f t="shared" si="83"/>
        <v/>
      </c>
      <c r="BD20" s="19"/>
      <c r="BE20" s="4" t="str">
        <f t="shared" si="84"/>
        <v/>
      </c>
      <c r="BF20" s="19"/>
      <c r="BG20" s="4" t="str">
        <f t="shared" si="85"/>
        <v/>
      </c>
      <c r="BH20" s="19"/>
      <c r="BI20" s="4" t="str">
        <f t="shared" si="86"/>
        <v/>
      </c>
      <c r="BK20" s="57" t="s">
        <v>6</v>
      </c>
      <c r="BL20" s="30">
        <f t="shared" si="16"/>
        <v>5</v>
      </c>
      <c r="BM20" s="31">
        <f t="shared" si="17"/>
        <v>2.8</v>
      </c>
      <c r="BN20" s="32" t="str">
        <f t="shared" si="18"/>
        <v>–</v>
      </c>
      <c r="BO20" s="33">
        <f t="shared" si="19"/>
        <v>4</v>
      </c>
      <c r="BP20" s="34">
        <f t="shared" si="20"/>
        <v>8.9743589743589745</v>
      </c>
      <c r="BQ20" s="35" t="str">
        <f t="shared" si="40"/>
        <v>–</v>
      </c>
      <c r="BR20" s="36">
        <f t="shared" si="21"/>
        <v>11.111111111111111</v>
      </c>
      <c r="BS20" s="37">
        <f t="shared" si="22"/>
        <v>3.44</v>
      </c>
      <c r="BT20" s="38">
        <f t="shared" si="22"/>
        <v>9.8431564995032481</v>
      </c>
      <c r="BU20" s="32">
        <f t="shared" si="23"/>
        <v>0.55946402922797667</v>
      </c>
      <c r="BV20" s="39">
        <f t="shared" si="23"/>
        <v>0.95189990781167</v>
      </c>
    </row>
    <row r="21" spans="1:74" ht="16.5" customHeight="1" x14ac:dyDescent="0.2">
      <c r="A21" s="10" t="s">
        <v>7</v>
      </c>
      <c r="B21" s="19"/>
      <c r="C21" s="4" t="s">
        <v>3</v>
      </c>
      <c r="D21" s="19"/>
      <c r="E21" s="4" t="s">
        <v>3</v>
      </c>
      <c r="F21" s="19">
        <v>10</v>
      </c>
      <c r="G21" s="4" t="s">
        <v>3</v>
      </c>
      <c r="H21" s="19">
        <v>10</v>
      </c>
      <c r="I21" s="4" t="s">
        <v>3</v>
      </c>
      <c r="J21" s="19">
        <v>12</v>
      </c>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3</v>
      </c>
      <c r="BM21" s="21">
        <f t="shared" si="17"/>
        <v>10</v>
      </c>
      <c r="BN21" s="22" t="str">
        <f t="shared" si="18"/>
        <v>–</v>
      </c>
      <c r="BO21" s="23">
        <f t="shared" si="19"/>
        <v>12</v>
      </c>
      <c r="BP21" s="24" t="str">
        <f t="shared" si="20"/>
        <v/>
      </c>
      <c r="BQ21" s="6" t="s">
        <v>3</v>
      </c>
      <c r="BR21" s="26" t="str">
        <f t="shared" si="21"/>
        <v/>
      </c>
      <c r="BS21" s="37">
        <f t="shared" si="22"/>
        <v>10.666666666666666</v>
      </c>
      <c r="BT21" s="28" t="s">
        <v>3</v>
      </c>
      <c r="BU21" s="32">
        <f t="shared" si="23"/>
        <v>1.1547005383792517</v>
      </c>
      <c r="BV21" s="29" t="s">
        <v>3</v>
      </c>
    </row>
    <row r="22" spans="1:74"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row>
    <row r="23" spans="1:74" ht="16.5" customHeight="1" x14ac:dyDescent="0.2">
      <c r="A23" s="10" t="s">
        <v>29</v>
      </c>
      <c r="B23" s="19">
        <v>9.1</v>
      </c>
      <c r="C23" s="4">
        <f>IF(AND((B23&gt;0),(B$4&gt;0)),(B23/B$4*100),"")</f>
        <v>29.166666666666668</v>
      </c>
      <c r="D23" s="19">
        <v>9.9</v>
      </c>
      <c r="E23" s="4">
        <f>IF(AND((D23&gt;0),(D$4&gt;0)),(D23/D$4*100),"")</f>
        <v>30.650154798761616</v>
      </c>
      <c r="F23" s="19">
        <v>9.6</v>
      </c>
      <c r="G23" s="4">
        <f>IF(AND((F23&gt;0),(F$4&gt;0)),(F23/F$4*100),"")</f>
        <v>27.350427350427349</v>
      </c>
      <c r="H23" s="19">
        <v>9.6</v>
      </c>
      <c r="I23" s="4">
        <f>IF(AND((H23&gt;0),(H$4&gt;0)),(H23/H$4*100),"")</f>
        <v>25.668449197860966</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87">IF(AND((AD23&gt;0),(AD$4&gt;0)),(AD23/AD$4*100),"")</f>
        <v/>
      </c>
      <c r="AF23" s="19"/>
      <c r="AG23" s="4" t="str">
        <f t="shared" ref="AG23:AG24" si="88">IF(AND((AF23&gt;0),(AF$4&gt;0)),(AF23/AF$4*100),"")</f>
        <v/>
      </c>
      <c r="AH23" s="19"/>
      <c r="AI23" s="4" t="str">
        <f t="shared" ref="AI23:AI24" si="89">IF(AND((AH23&gt;0),(AH$4&gt;0)),(AH23/AH$4*100),"")</f>
        <v/>
      </c>
      <c r="AJ23" s="19"/>
      <c r="AK23" s="4" t="str">
        <f t="shared" ref="AK23:AK24" si="90">IF(AND((AJ23&gt;0),(AJ$4&gt;0)),(AJ23/AJ$4*100),"")</f>
        <v/>
      </c>
      <c r="AL23" s="19"/>
      <c r="AM23" s="4" t="str">
        <f t="shared" ref="AM23:AM24" si="91">IF(AND((AL23&gt;0),(AL$4&gt;0)),(AL23/AL$4*100),"")</f>
        <v/>
      </c>
      <c r="AN23" s="19"/>
      <c r="AO23" s="4" t="str">
        <f t="shared" ref="AO23:AO24" si="92">IF(AND((AN23&gt;0),(AN$4&gt;0)),(AN23/AN$4*100),"")</f>
        <v/>
      </c>
      <c r="AP23" s="19"/>
      <c r="AQ23" s="4" t="str">
        <f t="shared" ref="AQ23:AQ24" si="93">IF(AND((AP23&gt;0),(AP$4&gt;0)),(AP23/AP$4*100),"")</f>
        <v/>
      </c>
      <c r="AR23" s="19"/>
      <c r="AS23" s="4" t="str">
        <f t="shared" ref="AS23:AS24" si="94">IF(AND((AR23&gt;0),(AR$4&gt;0)),(AR23/AR$4*100),"")</f>
        <v/>
      </c>
      <c r="AT23" s="19"/>
      <c r="AU23" s="4" t="str">
        <f t="shared" ref="AU23:AU24" si="95">IF(AND((AT23&gt;0),(AT$4&gt;0)),(AT23/AT$4*100),"")</f>
        <v/>
      </c>
      <c r="AV23" s="19"/>
      <c r="AW23" s="4" t="str">
        <f t="shared" ref="AW23:AW24" si="96">IF(AND((AV23&gt;0),(AV$4&gt;0)),(AV23/AV$4*100),"")</f>
        <v/>
      </c>
      <c r="AX23" s="19"/>
      <c r="AY23" s="4" t="str">
        <f t="shared" ref="AY23:AY24" si="97">IF(AND((AX23&gt;0),(AX$4&gt;0)),(AX23/AX$4*100),"")</f>
        <v/>
      </c>
      <c r="AZ23" s="19"/>
      <c r="BA23" s="4" t="str">
        <f t="shared" ref="BA23:BA24" si="98">IF(AND((AZ23&gt;0),(AZ$4&gt;0)),(AZ23/AZ$4*100),"")</f>
        <v/>
      </c>
      <c r="BB23" s="19"/>
      <c r="BC23" s="4" t="str">
        <f t="shared" ref="BC23:BC24" si="99">IF(AND((BB23&gt;0),(BB$4&gt;0)),(BB23/BB$4*100),"")</f>
        <v/>
      </c>
      <c r="BD23" s="19"/>
      <c r="BE23" s="4" t="str">
        <f t="shared" ref="BE23:BE24" si="100">IF(AND((BD23&gt;0),(BD$4&gt;0)),(BD23/BD$4*100),"")</f>
        <v/>
      </c>
      <c r="BF23" s="19"/>
      <c r="BG23" s="4" t="str">
        <f t="shared" ref="BG23:BG24" si="101">IF(AND((BF23&gt;0),(BF$4&gt;0)),(BF23/BF$4*100),"")</f>
        <v/>
      </c>
      <c r="BH23" s="19"/>
      <c r="BI23" s="4" t="str">
        <f t="shared" ref="BI23:BI24" si="102">IF(AND((BH23&gt;0),(BH$4&gt;0)),(BH23/BH$4*100),"")</f>
        <v/>
      </c>
      <c r="BK23" s="57" t="s">
        <v>29</v>
      </c>
      <c r="BL23" s="30">
        <f t="shared" si="16"/>
        <v>4</v>
      </c>
      <c r="BM23" s="31">
        <f t="shared" si="17"/>
        <v>9.1</v>
      </c>
      <c r="BN23" s="32" t="str">
        <f t="shared" si="18"/>
        <v>–</v>
      </c>
      <c r="BO23" s="33">
        <f t="shared" si="19"/>
        <v>9.9</v>
      </c>
      <c r="BP23" s="34">
        <f t="shared" si="20"/>
        <v>25.668449197860966</v>
      </c>
      <c r="BQ23" s="35" t="str">
        <f t="shared" si="40"/>
        <v>–</v>
      </c>
      <c r="BR23" s="36">
        <f t="shared" si="21"/>
        <v>30.650154798761616</v>
      </c>
      <c r="BS23" s="37">
        <f t="shared" si="22"/>
        <v>9.5500000000000007</v>
      </c>
      <c r="BT23" s="38">
        <f t="shared" si="22"/>
        <v>28.208924503429149</v>
      </c>
      <c r="BU23" s="32">
        <f t="shared" si="23"/>
        <v>0.33166247903554025</v>
      </c>
      <c r="BV23" s="39">
        <f t="shared" si="23"/>
        <v>2.1654797425363488</v>
      </c>
    </row>
    <row r="24" spans="1:74" ht="16.5" customHeight="1" x14ac:dyDescent="0.2">
      <c r="A24" s="10" t="s">
        <v>30</v>
      </c>
      <c r="B24" s="19">
        <v>2.1</v>
      </c>
      <c r="C24" s="4">
        <f>IF(AND((B24&gt;0),(B$4&gt;0)),(B24/B$4*100),"")</f>
        <v>6.7307692307692317</v>
      </c>
      <c r="D24" s="19">
        <v>2.2000000000000002</v>
      </c>
      <c r="E24" s="4">
        <f>IF(AND((D24&gt;0),(D$4&gt;0)),(D24/D$4*100),"")</f>
        <v>6.8111455108359138</v>
      </c>
      <c r="F24" s="19">
        <v>2.2999999999999998</v>
      </c>
      <c r="G24" s="4">
        <f>IF(AND((F24&gt;0),(F$4&gt;0)),(F24/F$4*100),"")</f>
        <v>6.5527065527065522</v>
      </c>
      <c r="H24" s="19">
        <v>2.2999999999999998</v>
      </c>
      <c r="I24" s="4">
        <f>IF(AND((H24&gt;0),(H$4&gt;0)),(H24/H$4*100),"")</f>
        <v>6.1497326203208553</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87"/>
        <v/>
      </c>
      <c r="AF24" s="19"/>
      <c r="AG24" s="4" t="str">
        <f t="shared" si="88"/>
        <v/>
      </c>
      <c r="AH24" s="19"/>
      <c r="AI24" s="4" t="str">
        <f t="shared" si="89"/>
        <v/>
      </c>
      <c r="AJ24" s="19"/>
      <c r="AK24" s="4" t="str">
        <f t="shared" si="90"/>
        <v/>
      </c>
      <c r="AL24" s="19"/>
      <c r="AM24" s="4" t="str">
        <f t="shared" si="91"/>
        <v/>
      </c>
      <c r="AN24" s="19"/>
      <c r="AO24" s="4" t="str">
        <f t="shared" si="92"/>
        <v/>
      </c>
      <c r="AP24" s="19"/>
      <c r="AQ24" s="4" t="str">
        <f t="shared" si="93"/>
        <v/>
      </c>
      <c r="AR24" s="19"/>
      <c r="AS24" s="4" t="str">
        <f t="shared" si="94"/>
        <v/>
      </c>
      <c r="AT24" s="19"/>
      <c r="AU24" s="4" t="str">
        <f t="shared" si="95"/>
        <v/>
      </c>
      <c r="AV24" s="19"/>
      <c r="AW24" s="4" t="str">
        <f t="shared" si="96"/>
        <v/>
      </c>
      <c r="AX24" s="19"/>
      <c r="AY24" s="4" t="str">
        <f t="shared" si="97"/>
        <v/>
      </c>
      <c r="AZ24" s="19"/>
      <c r="BA24" s="4" t="str">
        <f t="shared" si="98"/>
        <v/>
      </c>
      <c r="BB24" s="19"/>
      <c r="BC24" s="4" t="str">
        <f t="shared" si="99"/>
        <v/>
      </c>
      <c r="BD24" s="19"/>
      <c r="BE24" s="4" t="str">
        <f t="shared" si="100"/>
        <v/>
      </c>
      <c r="BF24" s="19"/>
      <c r="BG24" s="4" t="str">
        <f t="shared" si="101"/>
        <v/>
      </c>
      <c r="BH24" s="19"/>
      <c r="BI24" s="4" t="str">
        <f t="shared" si="102"/>
        <v/>
      </c>
      <c r="BK24" s="57" t="s">
        <v>30</v>
      </c>
      <c r="BL24" s="30">
        <f t="shared" si="16"/>
        <v>4</v>
      </c>
      <c r="BM24" s="31">
        <f t="shared" si="17"/>
        <v>2.1</v>
      </c>
      <c r="BN24" s="32" t="str">
        <f t="shared" si="18"/>
        <v>–</v>
      </c>
      <c r="BO24" s="33">
        <f t="shared" si="19"/>
        <v>2.2999999999999998</v>
      </c>
      <c r="BP24" s="34">
        <f t="shared" si="20"/>
        <v>6.1497326203208553</v>
      </c>
      <c r="BQ24" s="35" t="str">
        <f t="shared" si="40"/>
        <v>–</v>
      </c>
      <c r="BR24" s="36">
        <f t="shared" si="21"/>
        <v>6.8111455108359138</v>
      </c>
      <c r="BS24" s="37">
        <f t="shared" si="22"/>
        <v>2.2250000000000001</v>
      </c>
      <c r="BT24" s="38">
        <f t="shared" si="22"/>
        <v>6.5610884786581378</v>
      </c>
      <c r="BU24" s="32">
        <f t="shared" si="23"/>
        <v>9.5742710775633663E-2</v>
      </c>
      <c r="BV24" s="39">
        <f t="shared" si="23"/>
        <v>0.29473376452294708</v>
      </c>
    </row>
    <row r="25" spans="1:74" ht="16.5" customHeight="1" x14ac:dyDescent="0.2">
      <c r="A25" s="10" t="s">
        <v>107</v>
      </c>
      <c r="B25" s="68">
        <f>IF(AND((B24&gt;0),(B23&gt;0)),(B24/B23),"")</f>
        <v>0.23076923076923078</v>
      </c>
      <c r="C25" s="4" t="s">
        <v>3</v>
      </c>
      <c r="D25" s="68">
        <f>IF(AND((D24&gt;0),(D23&gt;0)),(D24/D23),"")</f>
        <v>0.22222222222222224</v>
      </c>
      <c r="E25" s="4" t="s">
        <v>3</v>
      </c>
      <c r="F25" s="68">
        <f>IF(AND((F24&gt;0),(F23&gt;0)),(F24/F23),"")</f>
        <v>0.23958333333333331</v>
      </c>
      <c r="G25" s="4" t="s">
        <v>3</v>
      </c>
      <c r="H25" s="68">
        <f>IF(AND((H24&gt;0),(H23&gt;0)),(H24/H23),"")</f>
        <v>0.23958333333333331</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03">IF(AND((AD24&gt;0),(AD23&gt;0)),(AD24/AD23),"")</f>
        <v/>
      </c>
      <c r="AE25" s="4" t="s">
        <v>3</v>
      </c>
      <c r="AF25" s="68" t="str">
        <f t="shared" ref="AF25" si="104">IF(AND((AF24&gt;0),(AF23&gt;0)),(AF24/AF23),"")</f>
        <v/>
      </c>
      <c r="AG25" s="4" t="s">
        <v>3</v>
      </c>
      <c r="AH25" s="68" t="str">
        <f t="shared" ref="AH25" si="105">IF(AND((AH24&gt;0),(AH23&gt;0)),(AH24/AH23),"")</f>
        <v/>
      </c>
      <c r="AI25" s="4" t="s">
        <v>3</v>
      </c>
      <c r="AJ25" s="68" t="str">
        <f t="shared" ref="AJ25" si="106">IF(AND((AJ24&gt;0),(AJ23&gt;0)),(AJ24/AJ23),"")</f>
        <v/>
      </c>
      <c r="AK25" s="4" t="s">
        <v>3</v>
      </c>
      <c r="AL25" s="68" t="str">
        <f t="shared" ref="AL25" si="107">IF(AND((AL24&gt;0),(AL23&gt;0)),(AL24/AL23),"")</f>
        <v/>
      </c>
      <c r="AM25" s="4" t="s">
        <v>3</v>
      </c>
      <c r="AN25" s="68" t="str">
        <f t="shared" ref="AN25" si="108">IF(AND((AN24&gt;0),(AN23&gt;0)),(AN24/AN23),"")</f>
        <v/>
      </c>
      <c r="AO25" s="4" t="s">
        <v>3</v>
      </c>
      <c r="AP25" s="68" t="str">
        <f t="shared" ref="AP25" si="109">IF(AND((AP24&gt;0),(AP23&gt;0)),(AP24/AP23),"")</f>
        <v/>
      </c>
      <c r="AQ25" s="4" t="s">
        <v>3</v>
      </c>
      <c r="AR25" s="68" t="str">
        <f t="shared" ref="AR25" si="110">IF(AND((AR24&gt;0),(AR23&gt;0)),(AR24/AR23),"")</f>
        <v/>
      </c>
      <c r="AS25" s="4" t="s">
        <v>3</v>
      </c>
      <c r="AT25" s="68" t="str">
        <f t="shared" ref="AT25" si="111">IF(AND((AT24&gt;0),(AT23&gt;0)),(AT24/AT23),"")</f>
        <v/>
      </c>
      <c r="AU25" s="4" t="s">
        <v>3</v>
      </c>
      <c r="AV25" s="68" t="str">
        <f t="shared" ref="AV25" si="112">IF(AND((AV24&gt;0),(AV23&gt;0)),(AV24/AV23),"")</f>
        <v/>
      </c>
      <c r="AW25" s="4" t="s">
        <v>3</v>
      </c>
      <c r="AX25" s="68" t="str">
        <f t="shared" ref="AX25" si="113">IF(AND((AX24&gt;0),(AX23&gt;0)),(AX24/AX23),"")</f>
        <v/>
      </c>
      <c r="AY25" s="4" t="s">
        <v>3</v>
      </c>
      <c r="AZ25" s="68" t="str">
        <f t="shared" ref="AZ25" si="114">IF(AND((AZ24&gt;0),(AZ23&gt;0)),(AZ24/AZ23),"")</f>
        <v/>
      </c>
      <c r="BA25" s="4" t="s">
        <v>3</v>
      </c>
      <c r="BB25" s="68" t="str">
        <f t="shared" ref="BB25" si="115">IF(AND((BB24&gt;0),(BB23&gt;0)),(BB24/BB23),"")</f>
        <v/>
      </c>
      <c r="BC25" s="4" t="s">
        <v>3</v>
      </c>
      <c r="BD25" s="68" t="str">
        <f t="shared" ref="BD25" si="116">IF(AND((BD24&gt;0),(BD23&gt;0)),(BD24/BD23),"")</f>
        <v/>
      </c>
      <c r="BE25" s="4" t="s">
        <v>3</v>
      </c>
      <c r="BF25" s="68" t="str">
        <f t="shared" ref="BF25" si="117">IF(AND((BF24&gt;0),(BF23&gt;0)),(BF24/BF23),"")</f>
        <v/>
      </c>
      <c r="BG25" s="4" t="s">
        <v>3</v>
      </c>
      <c r="BH25" s="68" t="str">
        <f t="shared" ref="BH25" si="118">IF(AND((BH24&gt;0),(BH23&gt;0)),(BH24/BH23),"")</f>
        <v/>
      </c>
      <c r="BI25" s="4" t="s">
        <v>3</v>
      </c>
      <c r="BK25" s="57" t="s">
        <v>31</v>
      </c>
      <c r="BL25" s="30">
        <f t="shared" si="16"/>
        <v>4</v>
      </c>
      <c r="BM25" s="40">
        <f t="shared" si="17"/>
        <v>0.22222222222222224</v>
      </c>
      <c r="BN25" s="22" t="str">
        <f t="shared" si="18"/>
        <v>–</v>
      </c>
      <c r="BO25" s="41">
        <f t="shared" si="19"/>
        <v>0.23958333333333331</v>
      </c>
      <c r="BP25" s="24" t="str">
        <f t="shared" si="20"/>
        <v/>
      </c>
      <c r="BQ25" s="6" t="s">
        <v>3</v>
      </c>
      <c r="BR25" s="26" t="str">
        <f t="shared" si="21"/>
        <v/>
      </c>
      <c r="BS25" s="42">
        <f t="shared" si="22"/>
        <v>0.23303952991452992</v>
      </c>
      <c r="BT25" s="28" t="s">
        <v>3</v>
      </c>
      <c r="BU25" s="43">
        <f t="shared" si="23"/>
        <v>8.3228827194887015E-3</v>
      </c>
      <c r="BV25" s="29" t="s">
        <v>3</v>
      </c>
    </row>
    <row r="26" spans="1:74"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29</v>
      </c>
      <c r="B27" s="19">
        <v>8.6999999999999993</v>
      </c>
      <c r="C27" s="4">
        <f>IF(AND((B27&gt;0),(B$4&gt;0)),(B27/B$4*100),"")</f>
        <v>27.884615384615387</v>
      </c>
      <c r="D27" s="19"/>
      <c r="E27" s="4" t="str">
        <f>IF(AND((D27&gt;0),(D$4&gt;0)),(D27/D$4*100),"")</f>
        <v/>
      </c>
      <c r="F27" s="19"/>
      <c r="G27" s="4" t="str">
        <f>IF(AND((F27&gt;0),(F$4&gt;0)),(F27/F$4*100),"")</f>
        <v/>
      </c>
      <c r="H27" s="19">
        <v>9.8000000000000007</v>
      </c>
      <c r="I27" s="4">
        <f>IF(AND((H27&gt;0),(H$4&gt;0)),(H27/H$4*100),"")</f>
        <v>26.203208556149736</v>
      </c>
      <c r="J27" s="19">
        <v>11.8</v>
      </c>
      <c r="K27" s="4">
        <f>IF(AND((J27&gt;0),(J$4&gt;0)),(J27/J$4*100),"")</f>
        <v>31.05263157894737</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19">IF(AND((AD27&gt;0),(AD$4&gt;0)),(AD27/AD$4*100),"")</f>
        <v/>
      </c>
      <c r="AF27" s="19"/>
      <c r="AG27" s="4" t="str">
        <f t="shared" ref="AG27:AG28" si="120">IF(AND((AF27&gt;0),(AF$4&gt;0)),(AF27/AF$4*100),"")</f>
        <v/>
      </c>
      <c r="AH27" s="19"/>
      <c r="AI27" s="4" t="str">
        <f t="shared" ref="AI27:AI28" si="121">IF(AND((AH27&gt;0),(AH$4&gt;0)),(AH27/AH$4*100),"")</f>
        <v/>
      </c>
      <c r="AJ27" s="19"/>
      <c r="AK27" s="4" t="str">
        <f t="shared" ref="AK27:AK28" si="122">IF(AND((AJ27&gt;0),(AJ$4&gt;0)),(AJ27/AJ$4*100),"")</f>
        <v/>
      </c>
      <c r="AL27" s="19"/>
      <c r="AM27" s="4" t="str">
        <f t="shared" ref="AM27:AM28" si="123">IF(AND((AL27&gt;0),(AL$4&gt;0)),(AL27/AL$4*100),"")</f>
        <v/>
      </c>
      <c r="AN27" s="19"/>
      <c r="AO27" s="4" t="str">
        <f t="shared" ref="AO27:AO28" si="124">IF(AND((AN27&gt;0),(AN$4&gt;0)),(AN27/AN$4*100),"")</f>
        <v/>
      </c>
      <c r="AP27" s="19"/>
      <c r="AQ27" s="4" t="str">
        <f t="shared" ref="AQ27:AQ28" si="125">IF(AND((AP27&gt;0),(AP$4&gt;0)),(AP27/AP$4*100),"")</f>
        <v/>
      </c>
      <c r="AR27" s="19"/>
      <c r="AS27" s="4" t="str">
        <f t="shared" ref="AS27:AS28" si="126">IF(AND((AR27&gt;0),(AR$4&gt;0)),(AR27/AR$4*100),"")</f>
        <v/>
      </c>
      <c r="AT27" s="19"/>
      <c r="AU27" s="4" t="str">
        <f t="shared" ref="AU27:AU28" si="127">IF(AND((AT27&gt;0),(AT$4&gt;0)),(AT27/AT$4*100),"")</f>
        <v/>
      </c>
      <c r="AV27" s="19"/>
      <c r="AW27" s="4" t="str">
        <f t="shared" ref="AW27:AW28" si="128">IF(AND((AV27&gt;0),(AV$4&gt;0)),(AV27/AV$4*100),"")</f>
        <v/>
      </c>
      <c r="AX27" s="19"/>
      <c r="AY27" s="4" t="str">
        <f t="shared" ref="AY27:AY28" si="129">IF(AND((AX27&gt;0),(AX$4&gt;0)),(AX27/AX$4*100),"")</f>
        <v/>
      </c>
      <c r="AZ27" s="19"/>
      <c r="BA27" s="4" t="str">
        <f t="shared" ref="BA27:BA28" si="130">IF(AND((AZ27&gt;0),(AZ$4&gt;0)),(AZ27/AZ$4*100),"")</f>
        <v/>
      </c>
      <c r="BB27" s="19"/>
      <c r="BC27" s="4" t="str">
        <f t="shared" ref="BC27:BC28" si="131">IF(AND((BB27&gt;0),(BB$4&gt;0)),(BB27/BB$4*100),"")</f>
        <v/>
      </c>
      <c r="BD27" s="19"/>
      <c r="BE27" s="4" t="str">
        <f t="shared" ref="BE27:BE28" si="132">IF(AND((BD27&gt;0),(BD$4&gt;0)),(BD27/BD$4*100),"")</f>
        <v/>
      </c>
      <c r="BF27" s="19"/>
      <c r="BG27" s="4" t="str">
        <f t="shared" ref="BG27:BG28" si="133">IF(AND((BF27&gt;0),(BF$4&gt;0)),(BF27/BF$4*100),"")</f>
        <v/>
      </c>
      <c r="BH27" s="19"/>
      <c r="BI27" s="4" t="str">
        <f t="shared" ref="BI27:BI28" si="134">IF(AND((BH27&gt;0),(BH$4&gt;0)),(BH27/BH$4*100),"")</f>
        <v/>
      </c>
      <c r="BK27" s="57" t="s">
        <v>29</v>
      </c>
      <c r="BL27" s="30">
        <f t="shared" si="16"/>
        <v>3</v>
      </c>
      <c r="BM27" s="31">
        <f t="shared" si="17"/>
        <v>8.6999999999999993</v>
      </c>
      <c r="BN27" s="32" t="str">
        <f t="shared" si="18"/>
        <v>–</v>
      </c>
      <c r="BO27" s="33">
        <f t="shared" si="19"/>
        <v>11.8</v>
      </c>
      <c r="BP27" s="34">
        <f t="shared" si="20"/>
        <v>26.203208556149736</v>
      </c>
      <c r="BQ27" s="35" t="str">
        <f t="shared" si="40"/>
        <v>–</v>
      </c>
      <c r="BR27" s="36">
        <f t="shared" si="21"/>
        <v>31.05263157894737</v>
      </c>
      <c r="BS27" s="37">
        <f t="shared" si="22"/>
        <v>10.1</v>
      </c>
      <c r="BT27" s="38">
        <f t="shared" si="22"/>
        <v>28.380151839904162</v>
      </c>
      <c r="BU27" s="32">
        <f t="shared" si="23"/>
        <v>1.5716233645501707</v>
      </c>
      <c r="BV27" s="39">
        <f t="shared" si="23"/>
        <v>2.4623958246797084</v>
      </c>
    </row>
    <row r="28" spans="1:74" ht="16.5" customHeight="1" x14ac:dyDescent="0.2">
      <c r="A28" s="10" t="s">
        <v>30</v>
      </c>
      <c r="B28" s="19">
        <v>2.2999999999999998</v>
      </c>
      <c r="C28" s="4">
        <f>IF(AND((B28&gt;0),(B$4&gt;0)),(B28/B$4*100),"")</f>
        <v>7.3717948717948723</v>
      </c>
      <c r="D28" s="19"/>
      <c r="E28" s="4" t="str">
        <f>IF(AND((D28&gt;0),(D$4&gt;0)),(D28/D$4*100),"")</f>
        <v/>
      </c>
      <c r="F28" s="19"/>
      <c r="G28" s="4" t="str">
        <f>IF(AND((F28&gt;0),(F$4&gt;0)),(F28/F$4*100),"")</f>
        <v/>
      </c>
      <c r="H28" s="19">
        <v>2.5</v>
      </c>
      <c r="I28" s="4">
        <f>IF(AND((H28&gt;0),(H$4&gt;0)),(H28/H$4*100),"")</f>
        <v>6.6844919786096257</v>
      </c>
      <c r="J28" s="19">
        <v>2.6</v>
      </c>
      <c r="K28" s="4">
        <f>IF(AND((J28&gt;0),(J$4&gt;0)),(J28/J$4*100),"")</f>
        <v>6.8421052631578956</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19"/>
        <v/>
      </c>
      <c r="AF28" s="19"/>
      <c r="AG28" s="4" t="str">
        <f t="shared" si="120"/>
        <v/>
      </c>
      <c r="AH28" s="19"/>
      <c r="AI28" s="4" t="str">
        <f t="shared" si="121"/>
        <v/>
      </c>
      <c r="AJ28" s="19"/>
      <c r="AK28" s="4" t="str">
        <f t="shared" si="122"/>
        <v/>
      </c>
      <c r="AL28" s="19"/>
      <c r="AM28" s="4" t="str">
        <f t="shared" si="123"/>
        <v/>
      </c>
      <c r="AN28" s="19"/>
      <c r="AO28" s="4" t="str">
        <f t="shared" si="124"/>
        <v/>
      </c>
      <c r="AP28" s="19"/>
      <c r="AQ28" s="4" t="str">
        <f t="shared" si="125"/>
        <v/>
      </c>
      <c r="AR28" s="19"/>
      <c r="AS28" s="4" t="str">
        <f t="shared" si="126"/>
        <v/>
      </c>
      <c r="AT28" s="19"/>
      <c r="AU28" s="4" t="str">
        <f t="shared" si="127"/>
        <v/>
      </c>
      <c r="AV28" s="19"/>
      <c r="AW28" s="4" t="str">
        <f t="shared" si="128"/>
        <v/>
      </c>
      <c r="AX28" s="19"/>
      <c r="AY28" s="4" t="str">
        <f t="shared" si="129"/>
        <v/>
      </c>
      <c r="AZ28" s="19"/>
      <c r="BA28" s="4" t="str">
        <f t="shared" si="130"/>
        <v/>
      </c>
      <c r="BB28" s="19"/>
      <c r="BC28" s="4" t="str">
        <f t="shared" si="131"/>
        <v/>
      </c>
      <c r="BD28" s="19"/>
      <c r="BE28" s="4" t="str">
        <f t="shared" si="132"/>
        <v/>
      </c>
      <c r="BF28" s="19"/>
      <c r="BG28" s="4" t="str">
        <f t="shared" si="133"/>
        <v/>
      </c>
      <c r="BH28" s="19"/>
      <c r="BI28" s="4" t="str">
        <f t="shared" si="134"/>
        <v/>
      </c>
      <c r="BK28" s="57" t="s">
        <v>30</v>
      </c>
      <c r="BL28" s="30">
        <f t="shared" si="16"/>
        <v>3</v>
      </c>
      <c r="BM28" s="31">
        <f t="shared" si="17"/>
        <v>2.2999999999999998</v>
      </c>
      <c r="BN28" s="32" t="str">
        <f t="shared" si="18"/>
        <v>–</v>
      </c>
      <c r="BO28" s="33">
        <f t="shared" si="19"/>
        <v>2.6</v>
      </c>
      <c r="BP28" s="34">
        <f t="shared" si="20"/>
        <v>6.6844919786096257</v>
      </c>
      <c r="BQ28" s="35" t="str">
        <f t="shared" si="40"/>
        <v>–</v>
      </c>
      <c r="BR28" s="36">
        <f t="shared" si="21"/>
        <v>7.3717948717948723</v>
      </c>
      <c r="BS28" s="37">
        <f t="shared" si="22"/>
        <v>2.4666666666666668</v>
      </c>
      <c r="BT28" s="38">
        <f t="shared" si="22"/>
        <v>6.9661307045207979</v>
      </c>
      <c r="BU28" s="32">
        <f t="shared" si="23"/>
        <v>0.1527525231651948</v>
      </c>
      <c r="BV28" s="39">
        <f t="shared" si="23"/>
        <v>0.36004589891311028</v>
      </c>
    </row>
    <row r="29" spans="1:74" ht="16.5" customHeight="1" x14ac:dyDescent="0.2">
      <c r="A29" s="10" t="s">
        <v>107</v>
      </c>
      <c r="B29" s="68">
        <f>IF(AND((B28&gt;0),(B27&gt;0)),(B28/B27),"")</f>
        <v>0.26436781609195403</v>
      </c>
      <c r="C29" s="4" t="s">
        <v>3</v>
      </c>
      <c r="D29" s="68" t="str">
        <f>IF(AND((D28&gt;0),(D27&gt;0)),(D28/D27),"")</f>
        <v/>
      </c>
      <c r="E29" s="4" t="s">
        <v>3</v>
      </c>
      <c r="F29" s="68" t="str">
        <f>IF(AND((F28&gt;0),(F27&gt;0)),(F28/F27),"")</f>
        <v/>
      </c>
      <c r="G29" s="4" t="s">
        <v>3</v>
      </c>
      <c r="H29" s="68">
        <f>IF(AND((H28&gt;0),(H27&gt;0)),(H28/H27),"")</f>
        <v>0.25510204081632654</v>
      </c>
      <c r="I29" s="4" t="s">
        <v>3</v>
      </c>
      <c r="J29" s="68">
        <f>IF(AND((J28&gt;0),(J27&gt;0)),(J28/J27),"")</f>
        <v>0.22033898305084745</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35">IF(AND((AD28&gt;0),(AD27&gt;0)),(AD28/AD27),"")</f>
        <v/>
      </c>
      <c r="AE29" s="4" t="s">
        <v>3</v>
      </c>
      <c r="AF29" s="68" t="str">
        <f t="shared" ref="AF29" si="136">IF(AND((AF28&gt;0),(AF27&gt;0)),(AF28/AF27),"")</f>
        <v/>
      </c>
      <c r="AG29" s="4" t="s">
        <v>3</v>
      </c>
      <c r="AH29" s="68" t="str">
        <f t="shared" ref="AH29" si="137">IF(AND((AH28&gt;0),(AH27&gt;0)),(AH28/AH27),"")</f>
        <v/>
      </c>
      <c r="AI29" s="4" t="s">
        <v>3</v>
      </c>
      <c r="AJ29" s="68" t="str">
        <f t="shared" ref="AJ29" si="138">IF(AND((AJ28&gt;0),(AJ27&gt;0)),(AJ28/AJ27),"")</f>
        <v/>
      </c>
      <c r="AK29" s="4" t="s">
        <v>3</v>
      </c>
      <c r="AL29" s="68" t="str">
        <f t="shared" ref="AL29" si="139">IF(AND((AL28&gt;0),(AL27&gt;0)),(AL28/AL27),"")</f>
        <v/>
      </c>
      <c r="AM29" s="4" t="s">
        <v>3</v>
      </c>
      <c r="AN29" s="68" t="str">
        <f t="shared" ref="AN29" si="140">IF(AND((AN28&gt;0),(AN27&gt;0)),(AN28/AN27),"")</f>
        <v/>
      </c>
      <c r="AO29" s="4" t="s">
        <v>3</v>
      </c>
      <c r="AP29" s="68" t="str">
        <f t="shared" ref="AP29" si="141">IF(AND((AP28&gt;0),(AP27&gt;0)),(AP28/AP27),"")</f>
        <v/>
      </c>
      <c r="AQ29" s="4" t="s">
        <v>3</v>
      </c>
      <c r="AR29" s="68" t="str">
        <f t="shared" ref="AR29" si="142">IF(AND((AR28&gt;0),(AR27&gt;0)),(AR28/AR27),"")</f>
        <v/>
      </c>
      <c r="AS29" s="4" t="s">
        <v>3</v>
      </c>
      <c r="AT29" s="68" t="str">
        <f t="shared" ref="AT29" si="143">IF(AND((AT28&gt;0),(AT27&gt;0)),(AT28/AT27),"")</f>
        <v/>
      </c>
      <c r="AU29" s="4" t="s">
        <v>3</v>
      </c>
      <c r="AV29" s="68" t="str">
        <f t="shared" ref="AV29" si="144">IF(AND((AV28&gt;0),(AV27&gt;0)),(AV28/AV27),"")</f>
        <v/>
      </c>
      <c r="AW29" s="4" t="s">
        <v>3</v>
      </c>
      <c r="AX29" s="68" t="str">
        <f t="shared" ref="AX29" si="145">IF(AND((AX28&gt;0),(AX27&gt;0)),(AX28/AX27),"")</f>
        <v/>
      </c>
      <c r="AY29" s="4" t="s">
        <v>3</v>
      </c>
      <c r="AZ29" s="68" t="str">
        <f t="shared" ref="AZ29" si="146">IF(AND((AZ28&gt;0),(AZ27&gt;0)),(AZ28/AZ27),"")</f>
        <v/>
      </c>
      <c r="BA29" s="4" t="s">
        <v>3</v>
      </c>
      <c r="BB29" s="68" t="str">
        <f t="shared" ref="BB29" si="147">IF(AND((BB28&gt;0),(BB27&gt;0)),(BB28/BB27),"")</f>
        <v/>
      </c>
      <c r="BC29" s="4" t="s">
        <v>3</v>
      </c>
      <c r="BD29" s="68" t="str">
        <f t="shared" ref="BD29" si="148">IF(AND((BD28&gt;0),(BD27&gt;0)),(BD28/BD27),"")</f>
        <v/>
      </c>
      <c r="BE29" s="4" t="s">
        <v>3</v>
      </c>
      <c r="BF29" s="68" t="str">
        <f t="shared" ref="BF29" si="149">IF(AND((BF28&gt;0),(BF27&gt;0)),(BF28/BF27),"")</f>
        <v/>
      </c>
      <c r="BG29" s="4" t="s">
        <v>3</v>
      </c>
      <c r="BH29" s="68" t="str">
        <f t="shared" ref="BH29" si="150">IF(AND((BH28&gt;0),(BH27&gt;0)),(BH28/BH27),"")</f>
        <v/>
      </c>
      <c r="BI29" s="4" t="s">
        <v>3</v>
      </c>
      <c r="BK29" s="57" t="s">
        <v>31</v>
      </c>
      <c r="BL29" s="30">
        <f t="shared" si="16"/>
        <v>3</v>
      </c>
      <c r="BM29" s="40">
        <f t="shared" si="17"/>
        <v>0.22033898305084745</v>
      </c>
      <c r="BN29" s="22" t="str">
        <f t="shared" si="18"/>
        <v>–</v>
      </c>
      <c r="BO29" s="41">
        <f t="shared" si="19"/>
        <v>0.26436781609195403</v>
      </c>
      <c r="BP29" s="24" t="str">
        <f t="shared" si="20"/>
        <v/>
      </c>
      <c r="BQ29" s="6" t="s">
        <v>3</v>
      </c>
      <c r="BR29" s="26" t="str">
        <f t="shared" si="21"/>
        <v/>
      </c>
      <c r="BS29" s="42">
        <f t="shared" si="22"/>
        <v>0.24660294665304264</v>
      </c>
      <c r="BT29" s="28" t="s">
        <v>3</v>
      </c>
      <c r="BU29" s="43">
        <f t="shared" si="23"/>
        <v>2.3212291699392457E-2</v>
      </c>
      <c r="BV29" s="29" t="s">
        <v>3</v>
      </c>
    </row>
    <row r="30" spans="1:74"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29</v>
      </c>
      <c r="B31" s="19">
        <v>8.8000000000000007</v>
      </c>
      <c r="C31" s="4">
        <f>IF(AND((B31&gt;0),(B$4&gt;0)),(B31/B$4*100),"")</f>
        <v>28.205128205128212</v>
      </c>
      <c r="D31" s="19"/>
      <c r="E31" s="4" t="str">
        <f>IF(AND((D31&gt;0),(D$4&gt;0)),(D31/D$4*100),"")</f>
        <v/>
      </c>
      <c r="F31" s="19">
        <v>9.3000000000000007</v>
      </c>
      <c r="G31" s="4">
        <f>IF(AND((F31&gt;0),(F$4&gt;0)),(F31/F$4*100),"")</f>
        <v>26.495726495726498</v>
      </c>
      <c r="H31" s="19">
        <v>9.4</v>
      </c>
      <c r="I31" s="4">
        <f>IF(AND((H31&gt;0),(H$4&gt;0)),(H31/H$4*100),"")</f>
        <v>25.133689839572192</v>
      </c>
      <c r="J31" s="19">
        <v>12.1</v>
      </c>
      <c r="K31" s="4">
        <f>IF(AND((J31&gt;0),(J$4&gt;0)),(J31/J$4*100),"")</f>
        <v>31.842105263157894</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51">IF(AND((AD31&gt;0),(AD$4&gt;0)),(AD31/AD$4*100),"")</f>
        <v/>
      </c>
      <c r="AF31" s="19"/>
      <c r="AG31" s="4" t="str">
        <f t="shared" ref="AG31:AG32" si="152">IF(AND((AF31&gt;0),(AF$4&gt;0)),(AF31/AF$4*100),"")</f>
        <v/>
      </c>
      <c r="AH31" s="19"/>
      <c r="AI31" s="4" t="str">
        <f t="shared" ref="AI31:AI32" si="153">IF(AND((AH31&gt;0),(AH$4&gt;0)),(AH31/AH$4*100),"")</f>
        <v/>
      </c>
      <c r="AJ31" s="19"/>
      <c r="AK31" s="4" t="str">
        <f t="shared" ref="AK31:AK32" si="154">IF(AND((AJ31&gt;0),(AJ$4&gt;0)),(AJ31/AJ$4*100),"")</f>
        <v/>
      </c>
      <c r="AL31" s="19"/>
      <c r="AM31" s="4" t="str">
        <f t="shared" ref="AM31:AM32" si="155">IF(AND((AL31&gt;0),(AL$4&gt;0)),(AL31/AL$4*100),"")</f>
        <v/>
      </c>
      <c r="AN31" s="19"/>
      <c r="AO31" s="4" t="str">
        <f t="shared" ref="AO31:AO32" si="156">IF(AND((AN31&gt;0),(AN$4&gt;0)),(AN31/AN$4*100),"")</f>
        <v/>
      </c>
      <c r="AP31" s="19"/>
      <c r="AQ31" s="4" t="str">
        <f t="shared" ref="AQ31:AQ32" si="157">IF(AND((AP31&gt;0),(AP$4&gt;0)),(AP31/AP$4*100),"")</f>
        <v/>
      </c>
      <c r="AR31" s="19"/>
      <c r="AS31" s="4" t="str">
        <f t="shared" ref="AS31:AS32" si="158">IF(AND((AR31&gt;0),(AR$4&gt;0)),(AR31/AR$4*100),"")</f>
        <v/>
      </c>
      <c r="AT31" s="19"/>
      <c r="AU31" s="4" t="str">
        <f t="shared" ref="AU31:AU32" si="159">IF(AND((AT31&gt;0),(AT$4&gt;0)),(AT31/AT$4*100),"")</f>
        <v/>
      </c>
      <c r="AV31" s="19"/>
      <c r="AW31" s="4" t="str">
        <f t="shared" ref="AW31:AW32" si="160">IF(AND((AV31&gt;0),(AV$4&gt;0)),(AV31/AV$4*100),"")</f>
        <v/>
      </c>
      <c r="AX31" s="19"/>
      <c r="AY31" s="4" t="str">
        <f t="shared" ref="AY31:AY32" si="161">IF(AND((AX31&gt;0),(AX$4&gt;0)),(AX31/AX$4*100),"")</f>
        <v/>
      </c>
      <c r="AZ31" s="19"/>
      <c r="BA31" s="4" t="str">
        <f t="shared" ref="BA31:BA32" si="162">IF(AND((AZ31&gt;0),(AZ$4&gt;0)),(AZ31/AZ$4*100),"")</f>
        <v/>
      </c>
      <c r="BB31" s="19"/>
      <c r="BC31" s="4" t="str">
        <f t="shared" ref="BC31:BC32" si="163">IF(AND((BB31&gt;0),(BB$4&gt;0)),(BB31/BB$4*100),"")</f>
        <v/>
      </c>
      <c r="BD31" s="19"/>
      <c r="BE31" s="4" t="str">
        <f t="shared" ref="BE31:BE32" si="164">IF(AND((BD31&gt;0),(BD$4&gt;0)),(BD31/BD$4*100),"")</f>
        <v/>
      </c>
      <c r="BF31" s="19"/>
      <c r="BG31" s="4" t="str">
        <f t="shared" ref="BG31:BG32" si="165">IF(AND((BF31&gt;0),(BF$4&gt;0)),(BF31/BF$4*100),"")</f>
        <v/>
      </c>
      <c r="BH31" s="19"/>
      <c r="BI31" s="4" t="str">
        <f t="shared" ref="BI31:BI32" si="166">IF(AND((BH31&gt;0),(BH$4&gt;0)),(BH31/BH$4*100),"")</f>
        <v/>
      </c>
      <c r="BK31" s="57" t="s">
        <v>29</v>
      </c>
      <c r="BL31" s="30">
        <f t="shared" si="16"/>
        <v>4</v>
      </c>
      <c r="BM31" s="31">
        <f t="shared" si="17"/>
        <v>8.8000000000000007</v>
      </c>
      <c r="BN31" s="32" t="str">
        <f t="shared" si="18"/>
        <v>–</v>
      </c>
      <c r="BO31" s="33">
        <f t="shared" si="19"/>
        <v>12.1</v>
      </c>
      <c r="BP31" s="34">
        <f t="shared" si="20"/>
        <v>25.133689839572192</v>
      </c>
      <c r="BQ31" s="35" t="str">
        <f t="shared" si="40"/>
        <v>–</v>
      </c>
      <c r="BR31" s="36">
        <f t="shared" si="21"/>
        <v>31.842105263157894</v>
      </c>
      <c r="BS31" s="37">
        <f t="shared" si="22"/>
        <v>9.9</v>
      </c>
      <c r="BT31" s="38">
        <f t="shared" si="22"/>
        <v>27.919162450896195</v>
      </c>
      <c r="BU31" s="32">
        <f t="shared" si="23"/>
        <v>1.4899664425751367</v>
      </c>
      <c r="BV31" s="39">
        <f t="shared" si="23"/>
        <v>2.9015101991764705</v>
      </c>
    </row>
    <row r="32" spans="1:74" ht="16.5" customHeight="1" x14ac:dyDescent="0.2">
      <c r="A32" s="10" t="s">
        <v>30</v>
      </c>
      <c r="B32" s="19">
        <v>2.2000000000000002</v>
      </c>
      <c r="C32" s="4">
        <f>IF(AND((B32&gt;0),(B$4&gt;0)),(B32/B$4*100),"")</f>
        <v>7.0512820512820529</v>
      </c>
      <c r="D32" s="19"/>
      <c r="E32" s="4" t="str">
        <f>IF(AND((D32&gt;0),(D$4&gt;0)),(D32/D$4*100),"")</f>
        <v/>
      </c>
      <c r="F32" s="19">
        <v>2.2000000000000002</v>
      </c>
      <c r="G32" s="4">
        <f>IF(AND((F32&gt;0),(F$4&gt;0)),(F32/F$4*100),"")</f>
        <v>6.267806267806268</v>
      </c>
      <c r="H32" s="19">
        <v>2.1</v>
      </c>
      <c r="I32" s="4">
        <f>IF(AND((H32&gt;0),(H$4&gt;0)),(H32/H$4*100),"")</f>
        <v>5.6149732620320858</v>
      </c>
      <c r="J32" s="19">
        <v>2.6</v>
      </c>
      <c r="K32" s="4">
        <f>IF(AND((J32&gt;0),(J$4&gt;0)),(J32/J$4*100),"")</f>
        <v>6.8421052631578956</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51"/>
        <v/>
      </c>
      <c r="AF32" s="19"/>
      <c r="AG32" s="4" t="str">
        <f t="shared" si="152"/>
        <v/>
      </c>
      <c r="AH32" s="19"/>
      <c r="AI32" s="4" t="str">
        <f t="shared" si="153"/>
        <v/>
      </c>
      <c r="AJ32" s="19"/>
      <c r="AK32" s="4" t="str">
        <f t="shared" si="154"/>
        <v/>
      </c>
      <c r="AL32" s="19"/>
      <c r="AM32" s="4" t="str">
        <f t="shared" si="155"/>
        <v/>
      </c>
      <c r="AN32" s="19"/>
      <c r="AO32" s="4" t="str">
        <f t="shared" si="156"/>
        <v/>
      </c>
      <c r="AP32" s="19"/>
      <c r="AQ32" s="4" t="str">
        <f t="shared" si="157"/>
        <v/>
      </c>
      <c r="AR32" s="19"/>
      <c r="AS32" s="4" t="str">
        <f t="shared" si="158"/>
        <v/>
      </c>
      <c r="AT32" s="19"/>
      <c r="AU32" s="4" t="str">
        <f t="shared" si="159"/>
        <v/>
      </c>
      <c r="AV32" s="19"/>
      <c r="AW32" s="4" t="str">
        <f t="shared" si="160"/>
        <v/>
      </c>
      <c r="AX32" s="19"/>
      <c r="AY32" s="4" t="str">
        <f t="shared" si="161"/>
        <v/>
      </c>
      <c r="AZ32" s="19"/>
      <c r="BA32" s="4" t="str">
        <f t="shared" si="162"/>
        <v/>
      </c>
      <c r="BB32" s="19"/>
      <c r="BC32" s="4" t="str">
        <f t="shared" si="163"/>
        <v/>
      </c>
      <c r="BD32" s="19"/>
      <c r="BE32" s="4" t="str">
        <f t="shared" si="164"/>
        <v/>
      </c>
      <c r="BF32" s="19"/>
      <c r="BG32" s="4" t="str">
        <f t="shared" si="165"/>
        <v/>
      </c>
      <c r="BH32" s="19"/>
      <c r="BI32" s="4" t="str">
        <f t="shared" si="166"/>
        <v/>
      </c>
      <c r="BK32" s="57" t="s">
        <v>30</v>
      </c>
      <c r="BL32" s="30">
        <f t="shared" si="16"/>
        <v>4</v>
      </c>
      <c r="BM32" s="31">
        <f t="shared" si="17"/>
        <v>2.1</v>
      </c>
      <c r="BN32" s="32" t="str">
        <f t="shared" si="18"/>
        <v>–</v>
      </c>
      <c r="BO32" s="33">
        <f t="shared" si="19"/>
        <v>2.6</v>
      </c>
      <c r="BP32" s="34">
        <f t="shared" si="20"/>
        <v>5.6149732620320858</v>
      </c>
      <c r="BQ32" s="35" t="str">
        <f t="shared" si="40"/>
        <v>–</v>
      </c>
      <c r="BR32" s="36">
        <f t="shared" si="21"/>
        <v>7.0512820512820529</v>
      </c>
      <c r="BS32" s="37">
        <f t="shared" si="22"/>
        <v>2.2749999999999999</v>
      </c>
      <c r="BT32" s="38">
        <f t="shared" si="22"/>
        <v>6.4440417110695751</v>
      </c>
      <c r="BU32" s="32">
        <f t="shared" si="23"/>
        <v>0.22173557826083448</v>
      </c>
      <c r="BV32" s="39">
        <f t="shared" si="23"/>
        <v>0.6443624360389576</v>
      </c>
    </row>
    <row r="33" spans="1:74" ht="16.5" customHeight="1" x14ac:dyDescent="0.2">
      <c r="A33" s="10" t="s">
        <v>107</v>
      </c>
      <c r="B33" s="68">
        <f>IF(AND((B32&gt;0),(B31&gt;0)),(B32/B31),"")</f>
        <v>0.25</v>
      </c>
      <c r="C33" s="4" t="s">
        <v>3</v>
      </c>
      <c r="D33" s="68" t="str">
        <f>IF(AND((D32&gt;0),(D31&gt;0)),(D32/D31),"")</f>
        <v/>
      </c>
      <c r="E33" s="4" t="s">
        <v>3</v>
      </c>
      <c r="F33" s="68">
        <f>IF(AND((F32&gt;0),(F31&gt;0)),(F32/F31),"")</f>
        <v>0.23655913978494625</v>
      </c>
      <c r="G33" s="4" t="s">
        <v>3</v>
      </c>
      <c r="H33" s="68">
        <f>IF(AND((H32&gt;0),(H31&gt;0)),(H32/H31),"")</f>
        <v>0.22340425531914893</v>
      </c>
      <c r="I33" s="4" t="s">
        <v>3</v>
      </c>
      <c r="J33" s="68">
        <f>IF(AND((J32&gt;0),(J31&gt;0)),(J32/J31),"")</f>
        <v>0.21487603305785125</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67">IF(AND((AD32&gt;0),(AD31&gt;0)),(AD32/AD31),"")</f>
        <v/>
      </c>
      <c r="AE33" s="4" t="s">
        <v>3</v>
      </c>
      <c r="AF33" s="68" t="str">
        <f t="shared" ref="AF33" si="168">IF(AND((AF32&gt;0),(AF31&gt;0)),(AF32/AF31),"")</f>
        <v/>
      </c>
      <c r="AG33" s="4" t="s">
        <v>3</v>
      </c>
      <c r="AH33" s="68" t="str">
        <f t="shared" ref="AH33" si="169">IF(AND((AH32&gt;0),(AH31&gt;0)),(AH32/AH31),"")</f>
        <v/>
      </c>
      <c r="AI33" s="4" t="s">
        <v>3</v>
      </c>
      <c r="AJ33" s="68" t="str">
        <f t="shared" ref="AJ33" si="170">IF(AND((AJ32&gt;0),(AJ31&gt;0)),(AJ32/AJ31),"")</f>
        <v/>
      </c>
      <c r="AK33" s="4" t="s">
        <v>3</v>
      </c>
      <c r="AL33" s="68" t="str">
        <f t="shared" ref="AL33" si="171">IF(AND((AL32&gt;0),(AL31&gt;0)),(AL32/AL31),"")</f>
        <v/>
      </c>
      <c r="AM33" s="4" t="s">
        <v>3</v>
      </c>
      <c r="AN33" s="68" t="str">
        <f t="shared" ref="AN33" si="172">IF(AND((AN32&gt;0),(AN31&gt;0)),(AN32/AN31),"")</f>
        <v/>
      </c>
      <c r="AO33" s="4" t="s">
        <v>3</v>
      </c>
      <c r="AP33" s="68" t="str">
        <f t="shared" ref="AP33" si="173">IF(AND((AP32&gt;0),(AP31&gt;0)),(AP32/AP31),"")</f>
        <v/>
      </c>
      <c r="AQ33" s="4" t="s">
        <v>3</v>
      </c>
      <c r="AR33" s="68" t="str">
        <f t="shared" ref="AR33" si="174">IF(AND((AR32&gt;0),(AR31&gt;0)),(AR32/AR31),"")</f>
        <v/>
      </c>
      <c r="AS33" s="4" t="s">
        <v>3</v>
      </c>
      <c r="AT33" s="68" t="str">
        <f t="shared" ref="AT33" si="175">IF(AND((AT32&gt;0),(AT31&gt;0)),(AT32/AT31),"")</f>
        <v/>
      </c>
      <c r="AU33" s="4" t="s">
        <v>3</v>
      </c>
      <c r="AV33" s="68" t="str">
        <f t="shared" ref="AV33" si="176">IF(AND((AV32&gt;0),(AV31&gt;0)),(AV32/AV31),"")</f>
        <v/>
      </c>
      <c r="AW33" s="4" t="s">
        <v>3</v>
      </c>
      <c r="AX33" s="68" t="str">
        <f t="shared" ref="AX33" si="177">IF(AND((AX32&gt;0),(AX31&gt;0)),(AX32/AX31),"")</f>
        <v/>
      </c>
      <c r="AY33" s="4" t="s">
        <v>3</v>
      </c>
      <c r="AZ33" s="68" t="str">
        <f t="shared" ref="AZ33" si="178">IF(AND((AZ32&gt;0),(AZ31&gt;0)),(AZ32/AZ31),"")</f>
        <v/>
      </c>
      <c r="BA33" s="4" t="s">
        <v>3</v>
      </c>
      <c r="BB33" s="68" t="str">
        <f t="shared" ref="BB33" si="179">IF(AND((BB32&gt;0),(BB31&gt;0)),(BB32/BB31),"")</f>
        <v/>
      </c>
      <c r="BC33" s="4" t="s">
        <v>3</v>
      </c>
      <c r="BD33" s="68" t="str">
        <f t="shared" ref="BD33" si="180">IF(AND((BD32&gt;0),(BD31&gt;0)),(BD32/BD31),"")</f>
        <v/>
      </c>
      <c r="BE33" s="4" t="s">
        <v>3</v>
      </c>
      <c r="BF33" s="68" t="str">
        <f t="shared" ref="BF33" si="181">IF(AND((BF32&gt;0),(BF31&gt;0)),(BF32/BF31),"")</f>
        <v/>
      </c>
      <c r="BG33" s="4" t="s">
        <v>3</v>
      </c>
      <c r="BH33" s="68" t="str">
        <f t="shared" ref="BH33" si="182">IF(AND((BH32&gt;0),(BH31&gt;0)),(BH32/BH31),"")</f>
        <v/>
      </c>
      <c r="BI33" s="4" t="s">
        <v>3</v>
      </c>
      <c r="BK33" s="57" t="s">
        <v>31</v>
      </c>
      <c r="BL33" s="30">
        <f t="shared" si="16"/>
        <v>4</v>
      </c>
      <c r="BM33" s="40">
        <f t="shared" si="17"/>
        <v>0.21487603305785125</v>
      </c>
      <c r="BN33" s="22" t="str">
        <f t="shared" si="18"/>
        <v>–</v>
      </c>
      <c r="BO33" s="41">
        <f t="shared" si="19"/>
        <v>0.25</v>
      </c>
      <c r="BP33" s="24" t="str">
        <f t="shared" si="20"/>
        <v/>
      </c>
      <c r="BQ33" s="6" t="s">
        <v>3</v>
      </c>
      <c r="BR33" s="26" t="str">
        <f t="shared" si="21"/>
        <v/>
      </c>
      <c r="BS33" s="42">
        <f t="shared" si="22"/>
        <v>0.23120985704048658</v>
      </c>
      <c r="BT33" s="28" t="s">
        <v>3</v>
      </c>
      <c r="BU33" s="43">
        <f t="shared" si="23"/>
        <v>1.5377532555072982E-2</v>
      </c>
      <c r="BV33" s="29" t="s">
        <v>3</v>
      </c>
    </row>
    <row r="34" spans="1:74"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row>
    <row r="35" spans="1:74" ht="16.5" customHeight="1" x14ac:dyDescent="0.2">
      <c r="A35" s="10" t="s">
        <v>29</v>
      </c>
      <c r="B35" s="19"/>
      <c r="C35" s="4" t="str">
        <f>IF(AND((B35&gt;0),(B$4&gt;0)),(B35/B$4*100),"")</f>
        <v/>
      </c>
      <c r="D35" s="19">
        <v>11.3</v>
      </c>
      <c r="E35" s="4">
        <f>IF(AND((D35&gt;0),(D$4&gt;0)),(D35/D$4*100),"")</f>
        <v>34.984520123839012</v>
      </c>
      <c r="F35" s="19">
        <v>11.7</v>
      </c>
      <c r="G35" s="4">
        <f>IF(AND((F35&gt;0),(F$4&gt;0)),(F35/F$4*100),"")</f>
        <v>33.333333333333329</v>
      </c>
      <c r="H35" s="19"/>
      <c r="I35" s="4" t="str">
        <f>IF(AND((H35&gt;0),(H$4&gt;0)),(H35/H$4*100),"")</f>
        <v/>
      </c>
      <c r="J35" s="19">
        <v>15</v>
      </c>
      <c r="K35" s="4">
        <f>IF(AND((J35&gt;0),(J$4&gt;0)),(J35/J$4*100),"")</f>
        <v>39.473684210526315</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AE36" si="183">IF(AND((AD35&gt;0),(AD$4&gt;0)),(AD35/AD$4*100),"")</f>
        <v/>
      </c>
      <c r="AF35" s="19"/>
      <c r="AG35" s="4" t="str">
        <f t="shared" ref="AG35:AG36" si="184">IF(AND((AF35&gt;0),(AF$4&gt;0)),(AF35/AF$4*100),"")</f>
        <v/>
      </c>
      <c r="AH35" s="19"/>
      <c r="AI35" s="4" t="str">
        <f t="shared" ref="AI35:AI36" si="185">IF(AND((AH35&gt;0),(AH$4&gt;0)),(AH35/AH$4*100),"")</f>
        <v/>
      </c>
      <c r="AJ35" s="19"/>
      <c r="AK35" s="4" t="str">
        <f t="shared" ref="AK35:AK36" si="186">IF(AND((AJ35&gt;0),(AJ$4&gt;0)),(AJ35/AJ$4*100),"")</f>
        <v/>
      </c>
      <c r="AL35" s="19"/>
      <c r="AM35" s="4" t="str">
        <f t="shared" ref="AM35:AM36" si="187">IF(AND((AL35&gt;0),(AL$4&gt;0)),(AL35/AL$4*100),"")</f>
        <v/>
      </c>
      <c r="AN35" s="19"/>
      <c r="AO35" s="4" t="str">
        <f t="shared" ref="AO35:AO36" si="188">IF(AND((AN35&gt;0),(AN$4&gt;0)),(AN35/AN$4*100),"")</f>
        <v/>
      </c>
      <c r="AP35" s="19"/>
      <c r="AQ35" s="4" t="str">
        <f t="shared" ref="AQ35:AQ36" si="189">IF(AND((AP35&gt;0),(AP$4&gt;0)),(AP35/AP$4*100),"")</f>
        <v/>
      </c>
      <c r="AR35" s="19"/>
      <c r="AS35" s="4" t="str">
        <f t="shared" ref="AS35:AS36" si="190">IF(AND((AR35&gt;0),(AR$4&gt;0)),(AR35/AR$4*100),"")</f>
        <v/>
      </c>
      <c r="AT35" s="19"/>
      <c r="AU35" s="4" t="str">
        <f t="shared" ref="AU35:AU36" si="191">IF(AND((AT35&gt;0),(AT$4&gt;0)),(AT35/AT$4*100),"")</f>
        <v/>
      </c>
      <c r="AV35" s="19"/>
      <c r="AW35" s="4" t="str">
        <f t="shared" ref="AW35:AW36" si="192">IF(AND((AV35&gt;0),(AV$4&gt;0)),(AV35/AV$4*100),"")</f>
        <v/>
      </c>
      <c r="AX35" s="19"/>
      <c r="AY35" s="4" t="str">
        <f t="shared" ref="AY35:AY36" si="193">IF(AND((AX35&gt;0),(AX$4&gt;0)),(AX35/AX$4*100),"")</f>
        <v/>
      </c>
      <c r="AZ35" s="19"/>
      <c r="BA35" s="4" t="str">
        <f t="shared" ref="BA35:BA36" si="194">IF(AND((AZ35&gt;0),(AZ$4&gt;0)),(AZ35/AZ$4*100),"")</f>
        <v/>
      </c>
      <c r="BB35" s="19"/>
      <c r="BC35" s="4" t="str">
        <f t="shared" ref="BC35:BC36" si="195">IF(AND((BB35&gt;0),(BB$4&gt;0)),(BB35/BB$4*100),"")</f>
        <v/>
      </c>
      <c r="BD35" s="19"/>
      <c r="BE35" s="4" t="str">
        <f t="shared" ref="BE35:BE36" si="196">IF(AND((BD35&gt;0),(BD$4&gt;0)),(BD35/BD$4*100),"")</f>
        <v/>
      </c>
      <c r="BF35" s="19"/>
      <c r="BG35" s="4" t="str">
        <f t="shared" ref="BG35:BG36" si="197">IF(AND((BF35&gt;0),(BF$4&gt;0)),(BF35/BF$4*100),"")</f>
        <v/>
      </c>
      <c r="BH35" s="19"/>
      <c r="BI35" s="4" t="str">
        <f t="shared" ref="BI35:BI36" si="198">IF(AND((BH35&gt;0),(BH$4&gt;0)),(BH35/BH$4*100),"")</f>
        <v/>
      </c>
      <c r="BK35" s="57" t="s">
        <v>29</v>
      </c>
      <c r="BL35" s="30">
        <f t="shared" si="16"/>
        <v>3</v>
      </c>
      <c r="BM35" s="31">
        <f t="shared" si="17"/>
        <v>11.3</v>
      </c>
      <c r="BN35" s="32" t="str">
        <f t="shared" si="18"/>
        <v>–</v>
      </c>
      <c r="BO35" s="33">
        <f t="shared" si="19"/>
        <v>15</v>
      </c>
      <c r="BP35" s="34">
        <f t="shared" si="20"/>
        <v>33.333333333333329</v>
      </c>
      <c r="BQ35" s="35" t="str">
        <f t="shared" si="40"/>
        <v>–</v>
      </c>
      <c r="BR35" s="36">
        <f t="shared" si="21"/>
        <v>39.473684210526315</v>
      </c>
      <c r="BS35" s="37">
        <f t="shared" si="22"/>
        <v>12.666666666666666</v>
      </c>
      <c r="BT35" s="38">
        <f t="shared" si="22"/>
        <v>35.930512555899547</v>
      </c>
      <c r="BU35" s="32">
        <f t="shared" si="23"/>
        <v>2.0305992547357379</v>
      </c>
      <c r="BV35" s="39">
        <f t="shared" si="23"/>
        <v>3.1776018449292907</v>
      </c>
    </row>
    <row r="36" spans="1:74" ht="16.5" customHeight="1" x14ac:dyDescent="0.2">
      <c r="A36" s="10" t="s">
        <v>30</v>
      </c>
      <c r="B36" s="19"/>
      <c r="C36" s="4" t="str">
        <f>IF(AND((B36&gt;0),(B$4&gt;0)),(B36/B$4*100),"")</f>
        <v/>
      </c>
      <c r="D36" s="19">
        <v>2.6</v>
      </c>
      <c r="E36" s="4">
        <f>IF(AND((D36&gt;0),(D$4&gt;0)),(D36/D$4*100),"")</f>
        <v>8.0495356037151709</v>
      </c>
      <c r="F36" s="19">
        <v>3.2</v>
      </c>
      <c r="G36" s="4">
        <f>IF(AND((F36&gt;0),(F$4&gt;0)),(F36/F$4*100),"")</f>
        <v>9.116809116809117</v>
      </c>
      <c r="H36" s="19"/>
      <c r="I36" s="4" t="str">
        <f>IF(AND((H36&gt;0),(H$4&gt;0)),(H36/H$4*100),"")</f>
        <v/>
      </c>
      <c r="J36" s="19">
        <v>3.6</v>
      </c>
      <c r="K36" s="4">
        <f>IF(AND((J36&gt;0),(J$4&gt;0)),(J36/J$4*100),"")</f>
        <v>9.4736842105263168</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si="183"/>
        <v/>
      </c>
      <c r="AF36" s="19"/>
      <c r="AG36" s="4" t="str">
        <f t="shared" si="184"/>
        <v/>
      </c>
      <c r="AH36" s="19"/>
      <c r="AI36" s="4" t="str">
        <f t="shared" si="185"/>
        <v/>
      </c>
      <c r="AJ36" s="19"/>
      <c r="AK36" s="4" t="str">
        <f t="shared" si="186"/>
        <v/>
      </c>
      <c r="AL36" s="19"/>
      <c r="AM36" s="4" t="str">
        <f t="shared" si="187"/>
        <v/>
      </c>
      <c r="AN36" s="19"/>
      <c r="AO36" s="4" t="str">
        <f t="shared" si="188"/>
        <v/>
      </c>
      <c r="AP36" s="19"/>
      <c r="AQ36" s="4" t="str">
        <f t="shared" si="189"/>
        <v/>
      </c>
      <c r="AR36" s="19"/>
      <c r="AS36" s="4" t="str">
        <f t="shared" si="190"/>
        <v/>
      </c>
      <c r="AT36" s="19"/>
      <c r="AU36" s="4" t="str">
        <f t="shared" si="191"/>
        <v/>
      </c>
      <c r="AV36" s="19"/>
      <c r="AW36" s="4" t="str">
        <f t="shared" si="192"/>
        <v/>
      </c>
      <c r="AX36" s="19"/>
      <c r="AY36" s="4" t="str">
        <f t="shared" si="193"/>
        <v/>
      </c>
      <c r="AZ36" s="19"/>
      <c r="BA36" s="4" t="str">
        <f t="shared" si="194"/>
        <v/>
      </c>
      <c r="BB36" s="19"/>
      <c r="BC36" s="4" t="str">
        <f t="shared" si="195"/>
        <v/>
      </c>
      <c r="BD36" s="19"/>
      <c r="BE36" s="4" t="str">
        <f t="shared" si="196"/>
        <v/>
      </c>
      <c r="BF36" s="19"/>
      <c r="BG36" s="4" t="str">
        <f t="shared" si="197"/>
        <v/>
      </c>
      <c r="BH36" s="19"/>
      <c r="BI36" s="4" t="str">
        <f t="shared" si="198"/>
        <v/>
      </c>
      <c r="BK36" s="57" t="s">
        <v>30</v>
      </c>
      <c r="BL36" s="30">
        <f t="shared" si="16"/>
        <v>3</v>
      </c>
      <c r="BM36" s="31">
        <f t="shared" si="17"/>
        <v>2.6</v>
      </c>
      <c r="BN36" s="32" t="str">
        <f t="shared" si="18"/>
        <v>–</v>
      </c>
      <c r="BO36" s="33">
        <f t="shared" si="19"/>
        <v>3.6</v>
      </c>
      <c r="BP36" s="34">
        <f t="shared" si="20"/>
        <v>8.0495356037151709</v>
      </c>
      <c r="BQ36" s="35" t="str">
        <f t="shared" si="40"/>
        <v>–</v>
      </c>
      <c r="BR36" s="36">
        <f t="shared" si="21"/>
        <v>9.4736842105263168</v>
      </c>
      <c r="BS36" s="37">
        <f t="shared" si="22"/>
        <v>3.1333333333333333</v>
      </c>
      <c r="BT36" s="38">
        <f t="shared" si="22"/>
        <v>8.8800096436835343</v>
      </c>
      <c r="BU36" s="32">
        <f t="shared" si="23"/>
        <v>0.5033222956847172</v>
      </c>
      <c r="BV36" s="39">
        <f t="shared" si="23"/>
        <v>0.74101640091495069</v>
      </c>
    </row>
    <row r="37" spans="1:74" ht="16.5" customHeight="1" thickBot="1" x14ac:dyDescent="0.25">
      <c r="A37" s="10" t="s">
        <v>107</v>
      </c>
      <c r="B37" s="68" t="str">
        <f>IF(AND((B36&gt;0),(B35&gt;0)),(B36/B35),"")</f>
        <v/>
      </c>
      <c r="C37" s="4" t="s">
        <v>3</v>
      </c>
      <c r="D37" s="68">
        <f>IF(AND((D36&gt;0),(D35&gt;0)),(D36/D35),"")</f>
        <v>0.23008849557522124</v>
      </c>
      <c r="E37" s="4" t="s">
        <v>3</v>
      </c>
      <c r="F37" s="68">
        <f>IF(AND((F36&gt;0),(F35&gt;0)),(F36/F35),"")</f>
        <v>0.27350427350427353</v>
      </c>
      <c r="G37" s="4" t="s">
        <v>3</v>
      </c>
      <c r="H37" s="68" t="str">
        <f>IF(AND((H36&gt;0),(H35&gt;0)),(H36/H35),"")</f>
        <v/>
      </c>
      <c r="I37" s="4" t="s">
        <v>3</v>
      </c>
      <c r="J37" s="68">
        <f>IF(AND((J36&gt;0),(J35&gt;0)),(J36/J35),"")</f>
        <v>0.24000000000000002</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199">IF(AND((AD36&gt;0),(AD35&gt;0)),(AD36/AD35),"")</f>
        <v/>
      </c>
      <c r="AE37" s="4" t="s">
        <v>3</v>
      </c>
      <c r="AF37" s="68" t="str">
        <f t="shared" ref="AF37" si="200">IF(AND((AF36&gt;0),(AF35&gt;0)),(AF36/AF35),"")</f>
        <v/>
      </c>
      <c r="AG37" s="4" t="s">
        <v>3</v>
      </c>
      <c r="AH37" s="68" t="str">
        <f t="shared" ref="AH37" si="201">IF(AND((AH36&gt;0),(AH35&gt;0)),(AH36/AH35),"")</f>
        <v/>
      </c>
      <c r="AI37" s="4" t="s">
        <v>3</v>
      </c>
      <c r="AJ37" s="68" t="str">
        <f t="shared" ref="AJ37" si="202">IF(AND((AJ36&gt;0),(AJ35&gt;0)),(AJ36/AJ35),"")</f>
        <v/>
      </c>
      <c r="AK37" s="4" t="s">
        <v>3</v>
      </c>
      <c r="AL37" s="68" t="str">
        <f t="shared" ref="AL37" si="203">IF(AND((AL36&gt;0),(AL35&gt;0)),(AL36/AL35),"")</f>
        <v/>
      </c>
      <c r="AM37" s="4" t="s">
        <v>3</v>
      </c>
      <c r="AN37" s="68" t="str">
        <f t="shared" ref="AN37" si="204">IF(AND((AN36&gt;0),(AN35&gt;0)),(AN36/AN35),"")</f>
        <v/>
      </c>
      <c r="AO37" s="4" t="s">
        <v>3</v>
      </c>
      <c r="AP37" s="68" t="str">
        <f t="shared" ref="AP37" si="205">IF(AND((AP36&gt;0),(AP35&gt;0)),(AP36/AP35),"")</f>
        <v/>
      </c>
      <c r="AQ37" s="4" t="s">
        <v>3</v>
      </c>
      <c r="AR37" s="68" t="str">
        <f t="shared" ref="AR37" si="206">IF(AND((AR36&gt;0),(AR35&gt;0)),(AR36/AR35),"")</f>
        <v/>
      </c>
      <c r="AS37" s="4" t="s">
        <v>3</v>
      </c>
      <c r="AT37" s="68" t="str">
        <f t="shared" ref="AT37" si="207">IF(AND((AT36&gt;0),(AT35&gt;0)),(AT36/AT35),"")</f>
        <v/>
      </c>
      <c r="AU37" s="4" t="s">
        <v>3</v>
      </c>
      <c r="AV37" s="68" t="str">
        <f t="shared" ref="AV37" si="208">IF(AND((AV36&gt;0),(AV35&gt;0)),(AV36/AV35),"")</f>
        <v/>
      </c>
      <c r="AW37" s="4" t="s">
        <v>3</v>
      </c>
      <c r="AX37" s="68" t="str">
        <f t="shared" ref="AX37" si="209">IF(AND((AX36&gt;0),(AX35&gt;0)),(AX36/AX35),"")</f>
        <v/>
      </c>
      <c r="AY37" s="4" t="s">
        <v>3</v>
      </c>
      <c r="AZ37" s="68" t="str">
        <f t="shared" ref="AZ37" si="210">IF(AND((AZ36&gt;0),(AZ35&gt;0)),(AZ36/AZ35),"")</f>
        <v/>
      </c>
      <c r="BA37" s="4" t="s">
        <v>3</v>
      </c>
      <c r="BB37" s="68" t="str">
        <f t="shared" ref="BB37" si="211">IF(AND((BB36&gt;0),(BB35&gt;0)),(BB36/BB35),"")</f>
        <v/>
      </c>
      <c r="BC37" s="4" t="s">
        <v>3</v>
      </c>
      <c r="BD37" s="68" t="str">
        <f t="shared" ref="BD37" si="212">IF(AND((BD36&gt;0),(BD35&gt;0)),(BD36/BD35),"")</f>
        <v/>
      </c>
      <c r="BE37" s="4" t="s">
        <v>3</v>
      </c>
      <c r="BF37" s="68" t="str">
        <f t="shared" ref="BF37" si="213">IF(AND((BF36&gt;0),(BF35&gt;0)),(BF36/BF35),"")</f>
        <v/>
      </c>
      <c r="BG37" s="4" t="s">
        <v>3</v>
      </c>
      <c r="BH37" s="68" t="str">
        <f t="shared" ref="BH37" si="214">IF(AND((BH36&gt;0),(BH35&gt;0)),(BH36/BH35),"")</f>
        <v/>
      </c>
      <c r="BI37" s="4" t="s">
        <v>3</v>
      </c>
      <c r="BK37" s="58" t="s">
        <v>31</v>
      </c>
      <c r="BL37" s="44">
        <f t="shared" si="16"/>
        <v>3</v>
      </c>
      <c r="BM37" s="45">
        <f t="shared" si="17"/>
        <v>0.23008849557522124</v>
      </c>
      <c r="BN37" s="46" t="str">
        <f t="shared" si="18"/>
        <v>–</v>
      </c>
      <c r="BO37" s="47">
        <f t="shared" si="19"/>
        <v>0.27350427350427353</v>
      </c>
      <c r="BP37" s="48" t="str">
        <f t="shared" si="20"/>
        <v/>
      </c>
      <c r="BQ37" s="49" t="s">
        <v>3</v>
      </c>
      <c r="BR37" s="50" t="str">
        <f t="shared" si="21"/>
        <v/>
      </c>
      <c r="BS37" s="51">
        <f t="shared" si="22"/>
        <v>0.24786425635983159</v>
      </c>
      <c r="BT37" s="52" t="s">
        <v>3</v>
      </c>
      <c r="BU37" s="53">
        <f t="shared" si="23"/>
        <v>2.2751205228867758E-2</v>
      </c>
      <c r="BV37" s="54" t="s">
        <v>3</v>
      </c>
    </row>
    <row r="38" spans="1:74"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6" t="s">
        <v>10</v>
      </c>
      <c r="C1" s="146"/>
      <c r="D1" s="146">
        <v>2</v>
      </c>
      <c r="E1" s="146"/>
      <c r="F1" s="146">
        <v>3</v>
      </c>
      <c r="G1" s="146"/>
      <c r="H1" s="146">
        <v>4</v>
      </c>
      <c r="I1" s="146"/>
      <c r="J1" s="146">
        <v>5</v>
      </c>
      <c r="K1" s="146"/>
      <c r="L1" s="146">
        <v>6</v>
      </c>
      <c r="M1" s="146"/>
      <c r="N1" s="146">
        <v>7</v>
      </c>
      <c r="O1" s="146"/>
      <c r="P1" s="146">
        <v>8</v>
      </c>
      <c r="Q1" s="146"/>
      <c r="R1" s="146">
        <v>9</v>
      </c>
      <c r="S1" s="146"/>
      <c r="T1" s="146">
        <v>10</v>
      </c>
      <c r="U1" s="146"/>
      <c r="V1" s="146">
        <v>11</v>
      </c>
      <c r="W1" s="146"/>
      <c r="X1" s="145">
        <v>12</v>
      </c>
      <c r="Y1" s="145"/>
      <c r="Z1" s="145">
        <v>13</v>
      </c>
      <c r="AA1" s="145"/>
      <c r="AB1" s="145">
        <v>14</v>
      </c>
      <c r="AC1" s="145"/>
      <c r="AD1" s="145">
        <v>15</v>
      </c>
      <c r="AE1" s="145"/>
      <c r="AF1" s="145">
        <v>16</v>
      </c>
      <c r="AG1" s="145"/>
      <c r="AH1" s="145">
        <v>17</v>
      </c>
      <c r="AI1" s="145"/>
      <c r="AJ1" s="145">
        <v>18</v>
      </c>
      <c r="AK1" s="145"/>
      <c r="AL1" s="145">
        <v>19</v>
      </c>
      <c r="AM1" s="145"/>
      <c r="AN1" s="145">
        <v>20</v>
      </c>
      <c r="AO1" s="145"/>
      <c r="AP1" s="145">
        <v>21</v>
      </c>
      <c r="AQ1" s="145"/>
      <c r="AR1" s="145">
        <v>22</v>
      </c>
      <c r="AS1" s="145"/>
      <c r="AT1" s="145">
        <v>23</v>
      </c>
      <c r="AU1" s="145"/>
      <c r="AV1" s="145">
        <v>24</v>
      </c>
      <c r="AW1" s="145"/>
      <c r="AX1" s="145">
        <v>25</v>
      </c>
      <c r="AY1" s="145"/>
      <c r="AZ1" s="145">
        <v>26</v>
      </c>
      <c r="BA1" s="145"/>
      <c r="BB1" s="145">
        <v>27</v>
      </c>
      <c r="BC1" s="145"/>
      <c r="BD1" s="145">
        <v>28</v>
      </c>
      <c r="BE1" s="145"/>
      <c r="BF1" s="145">
        <v>29</v>
      </c>
      <c r="BG1" s="145"/>
      <c r="BH1" s="145">
        <v>30</v>
      </c>
      <c r="BI1" s="145"/>
      <c r="BK1" s="141" t="s">
        <v>11</v>
      </c>
      <c r="BL1" s="143" t="s">
        <v>2</v>
      </c>
      <c r="BM1" s="135" t="s">
        <v>12</v>
      </c>
      <c r="BN1" s="135"/>
      <c r="BO1" s="135"/>
      <c r="BP1" s="135"/>
      <c r="BQ1" s="135"/>
      <c r="BR1" s="136"/>
      <c r="BS1" s="135" t="s">
        <v>0</v>
      </c>
      <c r="BT1" s="136"/>
      <c r="BU1" s="135" t="s">
        <v>1</v>
      </c>
      <c r="BV1" s="137"/>
      <c r="BW1" s="135" t="s">
        <v>9</v>
      </c>
      <c r="BX1" s="13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2"/>
      <c r="BL2" s="144"/>
      <c r="BM2" s="138" t="s">
        <v>14</v>
      </c>
      <c r="BN2" s="138"/>
      <c r="BO2" s="138"/>
      <c r="BP2" s="139" t="s">
        <v>46</v>
      </c>
      <c r="BQ2" s="139"/>
      <c r="BR2" s="140"/>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8"/>
      <c r="C49" s="148"/>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L49" s="100">
        <f>COUNT(B49:BI49)</f>
        <v>0</v>
      </c>
      <c r="BM49" s="98"/>
      <c r="BN49" s="98"/>
      <c r="BO49" s="98"/>
      <c r="BP49" s="96"/>
      <c r="BQ49" s="96"/>
      <c r="BR49" s="96"/>
      <c r="BS49" s="149" t="str">
        <f>IF(COUNT(B49:BI49)&gt;0,AVERAGE(B49:BI49),"?")</f>
        <v>?</v>
      </c>
      <c r="BT49" s="149"/>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N11" sqref="N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latruncularis</v>
      </c>
      <c r="B2" s="128" t="str">
        <f>'general info'!D3</f>
        <v>ZA.502/513/542/544/545/553/555</v>
      </c>
      <c r="C2" s="101" t="str">
        <f>females!B1</f>
        <v>1 (HOL)</v>
      </c>
      <c r="D2" s="102">
        <f>IF(females!B3&gt;0,females!B3,"")</f>
        <v>314.3</v>
      </c>
      <c r="E2" s="107">
        <f>IF(females!B5&gt;0,females!B5,"")</f>
        <v>61.9</v>
      </c>
      <c r="F2" s="107">
        <f>IF(females!B7&gt;0,females!B7,"")</f>
        <v>20.3</v>
      </c>
      <c r="G2" s="107">
        <f>IF(females!B8&gt;0,females!B8,"")</f>
        <v>11.1</v>
      </c>
      <c r="H2" s="107">
        <f>IF(females!B9&gt;0,females!B9,"")</f>
        <v>24</v>
      </c>
      <c r="I2" s="107">
        <f>IF(females!B10&gt;0,females!B10,"")</f>
        <v>8.5</v>
      </c>
      <c r="J2" s="107">
        <f>IF(females!B11&gt;0,females!B11,"")</f>
        <v>46.5</v>
      </c>
      <c r="K2" s="108">
        <f>IF(females!B12&gt;0,females!B12,"")</f>
        <v>0.14794782055361119</v>
      </c>
      <c r="L2" s="110" t="str">
        <f>IF(females!B14&gt;0,females!B14,"")</f>
        <v/>
      </c>
      <c r="M2" s="107">
        <f>IF(females!B15&gt;0,females!B15,"")</f>
        <v>54</v>
      </c>
      <c r="N2" s="107">
        <f>IF(females!B16&gt;0,females!B16,"")</f>
        <v>50.3</v>
      </c>
      <c r="O2" s="107">
        <f>IF(females!B17&gt;0,females!B17,"")</f>
        <v>34.1</v>
      </c>
      <c r="P2" s="107" t="str">
        <f>IF(females!B18&gt;0,females!B18,"")</f>
        <v/>
      </c>
      <c r="Q2" s="107">
        <f>IF(females!B19&gt;0,females!B19,"")</f>
        <v>49.2</v>
      </c>
      <c r="R2" s="107">
        <f>IF(females!B20&gt;0,females!B20,"")</f>
        <v>5.7</v>
      </c>
      <c r="S2" s="107">
        <f>IF(females!B21&gt;0,females!B21,"")</f>
        <v>6.6</v>
      </c>
      <c r="T2" s="107">
        <f>IF(females!B22&gt;0,females!B22,"")</f>
        <v>12</v>
      </c>
      <c r="U2" s="107">
        <f>IF(females!B24&gt;0,females!B24,"")</f>
        <v>18.899999999999999</v>
      </c>
      <c r="V2" s="107">
        <f>IF(females!B25&gt;0,females!B25,"")</f>
        <v>5</v>
      </c>
      <c r="W2" s="108">
        <f>IF(females!B26&gt;0,females!B26,"")</f>
        <v>0.26455026455026459</v>
      </c>
      <c r="X2" s="107" t="str">
        <f>IF(females!B28&gt;0,females!B28,"")</f>
        <v/>
      </c>
      <c r="Y2" s="107" t="str">
        <f>IF(females!B29&gt;0,females!B29,"")</f>
        <v/>
      </c>
      <c r="Z2" s="108" t="str">
        <f>IF(females!B30&gt;0,females!B30,"")</f>
        <v/>
      </c>
      <c r="AA2" s="107">
        <f>IF(females!B32&gt;0,females!B32,"")</f>
        <v>20.9</v>
      </c>
      <c r="AB2" s="111">
        <f>IF(females!B33&gt;0,females!B33,"")</f>
        <v>4.0999999999999996</v>
      </c>
      <c r="AC2" s="112">
        <f>IF(females!B34&gt;0,females!B34,"")</f>
        <v>0.19617224880382775</v>
      </c>
      <c r="AD2" s="111" t="str">
        <f>IF(females!B36&gt;0,females!B36,"")</f>
        <v/>
      </c>
      <c r="AE2" s="111" t="str">
        <f>IF(females!B37&gt;0,females!B37,"")</f>
        <v/>
      </c>
      <c r="AF2" s="112" t="str">
        <f>IF(females!B38&gt;0,females!B38,"")</f>
        <v/>
      </c>
    </row>
    <row r="3" spans="1:32" ht="25.5" x14ac:dyDescent="0.2">
      <c r="A3" s="63" t="str">
        <f t="shared" ref="A3:B19" si="0">A$2</f>
        <v>Echiniscus latruncularis</v>
      </c>
      <c r="B3" s="79" t="str">
        <f>B$2</f>
        <v>ZA.502/513/542/544/545/553/555</v>
      </c>
      <c r="C3" s="101">
        <f>females!D1</f>
        <v>2</v>
      </c>
      <c r="D3" s="102">
        <f>IF(females!D3&gt;0,females!D3,"")</f>
        <v>322.2</v>
      </c>
      <c r="E3" s="113">
        <f>IF(females!D5&gt;0,females!D5,"")</f>
        <v>71.099999999999994</v>
      </c>
      <c r="F3" s="113">
        <f>IF(females!D7&gt;0,females!D7,"")</f>
        <v>22.6</v>
      </c>
      <c r="G3" s="113">
        <f>IF(females!D8&gt;0,females!D8,"")</f>
        <v>11.2</v>
      </c>
      <c r="H3" s="113">
        <f>IF(females!D9&gt;0,females!D9,"")</f>
        <v>27</v>
      </c>
      <c r="I3" s="113">
        <f>IF(females!D10&gt;0,females!D10,"")</f>
        <v>8.3000000000000007</v>
      </c>
      <c r="J3" s="113">
        <f>IF(females!D11&gt;0,females!D11,"")</f>
        <v>57.1</v>
      </c>
      <c r="K3" s="112">
        <f>IF(females!D12&gt;0,females!D12,"")</f>
        <v>0.17721911855990069</v>
      </c>
      <c r="L3" s="115">
        <f>IF(females!D14&gt;0,females!D14,"")</f>
        <v>36.9</v>
      </c>
      <c r="M3" s="113">
        <f>IF(females!D15&gt;0,females!D15,"")</f>
        <v>33.200000000000003</v>
      </c>
      <c r="N3" s="113">
        <f>IF(females!D16&gt;0,females!D16,"")</f>
        <v>42.6</v>
      </c>
      <c r="O3" s="113">
        <f>IF(females!D17&gt;0,females!D17,"")</f>
        <v>35.5</v>
      </c>
      <c r="P3" s="113" t="str">
        <f>IF(females!D18&gt;0,females!D18,"")</f>
        <v/>
      </c>
      <c r="Q3" s="113">
        <f>IF(females!D19&gt;0,females!D19,"")</f>
        <v>30.2</v>
      </c>
      <c r="R3" s="113">
        <f>IF(females!D20&gt;0,females!D20,"")</f>
        <v>3.7</v>
      </c>
      <c r="S3" s="113">
        <f>IF(females!D21&gt;0,females!D21,"")</f>
        <v>5.5</v>
      </c>
      <c r="T3" s="113">
        <f>IF(females!D22&gt;0,females!D22,"")</f>
        <v>11</v>
      </c>
      <c r="U3" s="113">
        <f>IF(females!D24&gt;0,females!D24,"")</f>
        <v>18.399999999999999</v>
      </c>
      <c r="V3" s="113">
        <f>IF(females!D25&gt;0,females!D25,"")</f>
        <v>4</v>
      </c>
      <c r="W3" s="112">
        <f>IF(females!D26&gt;0,females!D26,"")</f>
        <v>0.21739130434782611</v>
      </c>
      <c r="X3" s="113" t="str">
        <f>IF(females!D28&gt;0,females!D28,"")</f>
        <v/>
      </c>
      <c r="Y3" s="113" t="str">
        <f>IF(females!D29&gt;0,females!D29,"")</f>
        <v/>
      </c>
      <c r="Z3" s="112" t="str">
        <f>IF(females!D30&gt;0,females!D30,"")</f>
        <v/>
      </c>
      <c r="AA3" s="113">
        <f>IF(females!D32&gt;0,females!D32,"")</f>
        <v>18.2</v>
      </c>
      <c r="AB3" s="111">
        <f>IF(females!D33&gt;0,females!D33,"")</f>
        <v>4</v>
      </c>
      <c r="AC3" s="112">
        <f>IF(females!D34&gt;0,females!D34,"")</f>
        <v>0.21978021978021978</v>
      </c>
      <c r="AD3" s="111" t="str">
        <f>IF(females!D36&gt;0,females!D36,"")</f>
        <v/>
      </c>
      <c r="AE3" s="111" t="str">
        <f>IF(females!D37&gt;0,females!D37,"")</f>
        <v/>
      </c>
      <c r="AF3" s="112" t="str">
        <f>IF(females!D38&gt;0,females!D38,"")</f>
        <v/>
      </c>
    </row>
    <row r="4" spans="1:32" ht="25.5" x14ac:dyDescent="0.2">
      <c r="A4" s="63" t="str">
        <f t="shared" si="0"/>
        <v>Echiniscus latruncularis</v>
      </c>
      <c r="B4" s="79" t="str">
        <f t="shared" si="0"/>
        <v>ZA.502/513/542/544/545/553/555</v>
      </c>
      <c r="C4" s="101">
        <f>females!F1</f>
        <v>3</v>
      </c>
      <c r="D4" s="102">
        <f>IF(females!F3&gt;0,females!F3,"")</f>
        <v>357.7</v>
      </c>
      <c r="E4" s="113">
        <f>IF(females!F5&gt;0,females!F5,"")</f>
        <v>75.8</v>
      </c>
      <c r="F4" s="113">
        <f>IF(females!F7&gt;0,females!F7,"")</f>
        <v>21.6</v>
      </c>
      <c r="G4" s="113">
        <f>IF(females!F8&gt;0,females!F8,"")</f>
        <v>11.2</v>
      </c>
      <c r="H4" s="113">
        <f>IF(females!F9&gt;0,females!F9,"")</f>
        <v>30.9</v>
      </c>
      <c r="I4" s="113">
        <f>IF(females!F10&gt;0,females!F10,"")</f>
        <v>10.4</v>
      </c>
      <c r="J4" s="113">
        <f>IF(females!F11&gt;0,females!F11,"")</f>
        <v>52.3</v>
      </c>
      <c r="K4" s="112">
        <f>IF(females!F12&gt;0,females!F12,"")</f>
        <v>0.14621190942130277</v>
      </c>
      <c r="L4" s="115">
        <f>IF(females!F14&gt;0,females!F14,"")</f>
        <v>35.5</v>
      </c>
      <c r="M4" s="113">
        <f>IF(females!F15&gt;0,females!F15,"")</f>
        <v>48.9</v>
      </c>
      <c r="N4" s="113">
        <f>IF(females!F16&gt;0,females!F16,"")</f>
        <v>55.6</v>
      </c>
      <c r="O4" s="113">
        <f>IF(females!F17&gt;0,females!F17,"")</f>
        <v>37.5</v>
      </c>
      <c r="P4" s="113">
        <f>IF(females!F18&gt;0,females!F18,"")</f>
        <v>30.1</v>
      </c>
      <c r="Q4" s="113">
        <f>IF(females!F19&gt;0,females!F19,"")</f>
        <v>54.3</v>
      </c>
      <c r="R4" s="113">
        <f>IF(females!F20&gt;0,females!F20,"")</f>
        <v>5.5</v>
      </c>
      <c r="S4" s="113">
        <f>IF(females!F21&gt;0,females!F21,"")</f>
        <v>5.8</v>
      </c>
      <c r="T4" s="113">
        <f>IF(females!F22&gt;0,females!F22,"")</f>
        <v>12</v>
      </c>
      <c r="U4" s="113">
        <f>IF(females!F24&gt;0,females!F24,"")</f>
        <v>21.2</v>
      </c>
      <c r="V4" s="113">
        <f>IF(females!F25&gt;0,females!F25,"")</f>
        <v>6.2</v>
      </c>
      <c r="W4" s="112">
        <f>IF(females!F26&gt;0,females!F26,"")</f>
        <v>0.29245283018867924</v>
      </c>
      <c r="X4" s="113">
        <f>IF(females!F28&gt;0,females!F28,"")</f>
        <v>20.3</v>
      </c>
      <c r="Y4" s="113">
        <f>IF(females!F29&gt;0,females!F29,"")</f>
        <v>4.3</v>
      </c>
      <c r="Z4" s="112">
        <f>IF(females!F30&gt;0,females!F30,"")</f>
        <v>0.21182266009852216</v>
      </c>
      <c r="AA4" s="113" t="str">
        <f>IF(females!F32&gt;0,females!F32,"")</f>
        <v/>
      </c>
      <c r="AB4" s="111" t="str">
        <f>IF(females!F33&gt;0,females!F33,"")</f>
        <v/>
      </c>
      <c r="AC4" s="112" t="str">
        <f>IF(females!F34&gt;0,females!F34,"")</f>
        <v/>
      </c>
      <c r="AD4" s="111">
        <f>IF(females!F36&gt;0,females!F36,"")</f>
        <v>22.9</v>
      </c>
      <c r="AE4" s="111">
        <f>IF(females!F37&gt;0,females!F37,"")</f>
        <v>5.6</v>
      </c>
      <c r="AF4" s="112">
        <f>IF(females!F38&gt;0,females!F38,"")</f>
        <v>0.24454148471615719</v>
      </c>
    </row>
    <row r="5" spans="1:32" ht="25.5" x14ac:dyDescent="0.2">
      <c r="A5" s="63" t="str">
        <f t="shared" si="0"/>
        <v>Echiniscus latruncularis</v>
      </c>
      <c r="B5" s="79" t="str">
        <f t="shared" si="0"/>
        <v>ZA.502/513/542/544/545/553/555</v>
      </c>
      <c r="C5" s="101">
        <f>females!H1</f>
        <v>4</v>
      </c>
      <c r="D5" s="102">
        <f>IF(females!H3&gt;0,females!H3,"")</f>
        <v>256.8</v>
      </c>
      <c r="E5" s="113">
        <f>IF(females!H5&gt;0,females!H5,"")</f>
        <v>57.7</v>
      </c>
      <c r="F5" s="113">
        <f>IF(females!H7&gt;0,females!H7,"")</f>
        <v>18.5</v>
      </c>
      <c r="G5" s="113">
        <f>IF(females!H8&gt;0,females!H8,"")</f>
        <v>8.6999999999999993</v>
      </c>
      <c r="H5" s="113">
        <f>IF(females!H9&gt;0,females!H9,"")</f>
        <v>23.7</v>
      </c>
      <c r="I5" s="113">
        <f>IF(females!H10&gt;0,females!H10,"")</f>
        <v>7.6</v>
      </c>
      <c r="J5" s="113">
        <f>IF(females!H11&gt;0,females!H11,"")</f>
        <v>46.8</v>
      </c>
      <c r="K5" s="112">
        <f>IF(females!H12&gt;0,females!H12,"")</f>
        <v>0.1822429906542056</v>
      </c>
      <c r="L5" s="115">
        <f>IF(females!H14&gt;0,females!H14,"")</f>
        <v>32.4</v>
      </c>
      <c r="M5" s="113">
        <f>IF(females!H15&gt;0,females!H15,"")</f>
        <v>25.4</v>
      </c>
      <c r="N5" s="113" t="str">
        <f>IF(females!H16&gt;0,females!H16,"")</f>
        <v/>
      </c>
      <c r="O5" s="113">
        <f>IF(females!H17&gt;0,females!H17,"")</f>
        <v>30.9</v>
      </c>
      <c r="P5" s="113" t="str">
        <f>IF(females!H18&gt;0,females!H18,"")</f>
        <v/>
      </c>
      <c r="Q5" s="113">
        <f>IF(females!H19&gt;0,females!H19,"")</f>
        <v>32.200000000000003</v>
      </c>
      <c r="R5" s="113">
        <f>IF(females!H20&gt;0,females!H20,"")</f>
        <v>4.4000000000000004</v>
      </c>
      <c r="S5" s="113">
        <f>IF(females!H21&gt;0,females!H21,"")</f>
        <v>4.9000000000000004</v>
      </c>
      <c r="T5" s="113">
        <f>IF(females!H22&gt;0,females!H22,"")</f>
        <v>12</v>
      </c>
      <c r="U5" s="113">
        <f>IF(females!H24&gt;0,females!H24,"")</f>
        <v>17</v>
      </c>
      <c r="V5" s="113">
        <f>IF(females!H25&gt;0,females!H25,"")</f>
        <v>4</v>
      </c>
      <c r="W5" s="112">
        <f>IF(females!H26&gt;0,females!H26,"")</f>
        <v>0.23529411764705882</v>
      </c>
      <c r="X5" s="113">
        <f>IF(females!H28&gt;0,females!H28,"")</f>
        <v>17.3</v>
      </c>
      <c r="Y5" s="113">
        <f>IF(females!H29&gt;0,females!H29,"")</f>
        <v>3.9</v>
      </c>
      <c r="Z5" s="112">
        <f>IF(females!H30&gt;0,females!H30,"")</f>
        <v>0.22543352601156069</v>
      </c>
      <c r="AA5" s="113">
        <f>IF(females!H32&gt;0,females!H32,"")</f>
        <v>17.3</v>
      </c>
      <c r="AB5" s="111">
        <f>IF(females!H33&gt;0,females!H33,"")</f>
        <v>4.0999999999999996</v>
      </c>
      <c r="AC5" s="112">
        <f>IF(females!H34&gt;0,females!H34,"")</f>
        <v>0.23699421965317916</v>
      </c>
      <c r="AD5" s="111">
        <f>IF(females!H36&gt;0,females!H36,"")</f>
        <v>18</v>
      </c>
      <c r="AE5" s="111">
        <f>IF(females!H37&gt;0,females!H37,"")</f>
        <v>4.5999999999999996</v>
      </c>
      <c r="AF5" s="112">
        <f>IF(females!H38&gt;0,females!H38,"")</f>
        <v>0.25555555555555554</v>
      </c>
    </row>
    <row r="6" spans="1:32" ht="25.5" x14ac:dyDescent="0.2">
      <c r="A6" s="63" t="str">
        <f t="shared" si="0"/>
        <v>Echiniscus latruncularis</v>
      </c>
      <c r="B6" s="79" t="str">
        <f t="shared" si="0"/>
        <v>ZA.502/513/542/544/545/553/555</v>
      </c>
      <c r="C6" s="101">
        <f>females!J1</f>
        <v>5</v>
      </c>
      <c r="D6" s="102">
        <f>IF(females!J3&gt;0,females!J3,"")</f>
        <v>270.89999999999998</v>
      </c>
      <c r="E6" s="113">
        <f>IF(females!J5&gt;0,females!J5,"")</f>
        <v>59.3</v>
      </c>
      <c r="F6" s="113">
        <f>IF(females!J7&gt;0,females!J7,"")</f>
        <v>20.100000000000001</v>
      </c>
      <c r="G6" s="113">
        <f>IF(females!J8&gt;0,females!J8,"")</f>
        <v>10</v>
      </c>
      <c r="H6" s="113">
        <f>IF(females!J9&gt;0,females!J9,"")</f>
        <v>23.9</v>
      </c>
      <c r="I6" s="113">
        <f>IF(females!J10&gt;0,females!J10,"")</f>
        <v>8.5</v>
      </c>
      <c r="J6" s="113">
        <f>IF(females!J11&gt;0,females!J11,"")</f>
        <v>48.3</v>
      </c>
      <c r="K6" s="112">
        <f>IF(females!J12&gt;0,females!J12,"")</f>
        <v>0.17829457364341086</v>
      </c>
      <c r="L6" s="115" t="str">
        <f>IF(females!J14&gt;0,females!J14,"")</f>
        <v/>
      </c>
      <c r="M6" s="113">
        <f>IF(females!J15&gt;0,females!J15,"")</f>
        <v>41.3</v>
      </c>
      <c r="N6" s="113">
        <f>IF(females!J16&gt;0,females!J16,"")</f>
        <v>54.5</v>
      </c>
      <c r="O6" s="113">
        <f>IF(females!J17&gt;0,females!J17,"")</f>
        <v>34.4</v>
      </c>
      <c r="P6" s="113" t="str">
        <f>IF(females!J18&gt;0,females!J18,"")</f>
        <v/>
      </c>
      <c r="Q6" s="113">
        <f>IF(females!J19&gt;0,females!J19,"")</f>
        <v>39.5</v>
      </c>
      <c r="R6" s="113">
        <f>IF(females!J20&gt;0,females!J20,"")</f>
        <v>4.4000000000000004</v>
      </c>
      <c r="S6" s="113">
        <f>IF(females!J21&gt;0,females!J21,"")</f>
        <v>5.6</v>
      </c>
      <c r="T6" s="113">
        <f>IF(females!J22&gt;0,females!J22,"")</f>
        <v>10</v>
      </c>
      <c r="U6" s="113">
        <f>IF(females!J24&gt;0,females!J24,"")</f>
        <v>19.7</v>
      </c>
      <c r="V6" s="113">
        <f>IF(females!J25&gt;0,females!J25,"")</f>
        <v>4</v>
      </c>
      <c r="W6" s="112">
        <f>IF(females!J26&gt;0,females!J26,"")</f>
        <v>0.20304568527918782</v>
      </c>
      <c r="X6" s="113">
        <f>IF(females!J28&gt;0,females!J28,"")</f>
        <v>17.2</v>
      </c>
      <c r="Y6" s="113">
        <f>IF(females!J29&gt;0,females!J29,"")</f>
        <v>4</v>
      </c>
      <c r="Z6" s="112">
        <f>IF(females!J30&gt;0,females!J30,"")</f>
        <v>0.23255813953488372</v>
      </c>
      <c r="AA6" s="113" t="str">
        <f>IF(females!J32&gt;0,females!J32,"")</f>
        <v/>
      </c>
      <c r="AB6" s="111" t="str">
        <f>IF(females!J33&gt;0,females!J33,"")</f>
        <v/>
      </c>
      <c r="AC6" s="112" t="str">
        <f>IF(females!J34&gt;0,females!J34,"")</f>
        <v/>
      </c>
      <c r="AD6" s="111">
        <f>IF(females!J36&gt;0,females!J36,"")</f>
        <v>20.5</v>
      </c>
      <c r="AE6" s="111">
        <f>IF(females!J37&gt;0,females!J37,"")</f>
        <v>5.7</v>
      </c>
      <c r="AF6" s="112">
        <f>IF(females!J38&gt;0,females!J38,"")</f>
        <v>0.2780487804878049</v>
      </c>
    </row>
    <row r="7" spans="1:32" ht="25.5" x14ac:dyDescent="0.2">
      <c r="A7" s="63" t="str">
        <f t="shared" si="0"/>
        <v>Echiniscus latruncularis</v>
      </c>
      <c r="B7" s="79" t="str">
        <f t="shared" si="0"/>
        <v>ZA.502/513/542/544/545/553/555</v>
      </c>
      <c r="C7" s="101">
        <f>females!L1</f>
        <v>6</v>
      </c>
      <c r="D7" s="102">
        <f>IF(females!L3&gt;0,females!L3,"")</f>
        <v>308.89999999999998</v>
      </c>
      <c r="E7" s="113">
        <f>IF(females!L5&gt;0,females!L5,"")</f>
        <v>69.3</v>
      </c>
      <c r="F7" s="113">
        <f>IF(females!L7&gt;0,females!L7,"")</f>
        <v>19.100000000000001</v>
      </c>
      <c r="G7" s="113">
        <f>IF(females!L8&gt;0,females!L8,"")</f>
        <v>9.1</v>
      </c>
      <c r="H7" s="113">
        <f>IF(females!L9&gt;0,females!L9,"")</f>
        <v>26.3</v>
      </c>
      <c r="I7" s="113">
        <f>IF(females!L10&gt;0,females!L10,"")</f>
        <v>7.4</v>
      </c>
      <c r="J7" s="113">
        <f>IF(females!L11&gt;0,females!L11,"")</f>
        <v>51.9</v>
      </c>
      <c r="K7" s="112">
        <f>IF(females!L12&gt;0,females!L12,"")</f>
        <v>0.16801553900938815</v>
      </c>
      <c r="L7" s="115">
        <f>IF(females!L14&gt;0,females!L14,"")</f>
        <v>34.700000000000003</v>
      </c>
      <c r="M7" s="113">
        <f>IF(females!L15&gt;0,females!L15,"")</f>
        <v>48.8</v>
      </c>
      <c r="N7" s="113">
        <f>IF(females!L16&gt;0,females!L16,"")</f>
        <v>60.4</v>
      </c>
      <c r="O7" s="113">
        <f>IF(females!L17&gt;0,females!L17,"")</f>
        <v>34.1</v>
      </c>
      <c r="P7" s="113" t="str">
        <f>IF(females!L18&gt;0,females!L18,"")</f>
        <v/>
      </c>
      <c r="Q7" s="113">
        <f>IF(females!L19&gt;0,females!L19,"")</f>
        <v>41.4</v>
      </c>
      <c r="R7" s="113">
        <f>IF(females!L20&gt;0,females!L20,"")</f>
        <v>3.7</v>
      </c>
      <c r="S7" s="113">
        <f>IF(females!L21&gt;0,females!L21,"")</f>
        <v>5.7</v>
      </c>
      <c r="T7" s="113" t="str">
        <f>IF(females!L22&gt;0,females!L22,"")</f>
        <v/>
      </c>
      <c r="U7" s="113">
        <f>IF(females!L24&gt;0,females!L24,"")</f>
        <v>17.899999999999999</v>
      </c>
      <c r="V7" s="113">
        <f>IF(females!L25&gt;0,females!L25,"")</f>
        <v>5</v>
      </c>
      <c r="W7" s="112">
        <f>IF(females!L26&gt;0,females!L26,"")</f>
        <v>0.27932960893854752</v>
      </c>
      <c r="X7" s="113">
        <f>IF(females!L28&gt;0,females!L28,"")</f>
        <v>18.5</v>
      </c>
      <c r="Y7" s="113">
        <f>IF(females!L29&gt;0,females!L29,"")</f>
        <v>4.8</v>
      </c>
      <c r="Z7" s="112">
        <f>IF(females!L30&gt;0,females!L30,"")</f>
        <v>0.25945945945945947</v>
      </c>
      <c r="AA7" s="113">
        <f>IF(females!L32&gt;0,females!L32,"")</f>
        <v>19.7</v>
      </c>
      <c r="AB7" s="111">
        <f>IF(females!L33&gt;0,females!L33,"")</f>
        <v>4.7</v>
      </c>
      <c r="AC7" s="112">
        <f>IF(females!L34&gt;0,females!L34,"")</f>
        <v>0.23857868020304571</v>
      </c>
      <c r="AD7" s="111" t="str">
        <f>IF(females!L36&gt;0,females!L36,"")</f>
        <v/>
      </c>
      <c r="AE7" s="111" t="str">
        <f>IF(females!L37&gt;0,females!L37,"")</f>
        <v/>
      </c>
      <c r="AF7" s="112" t="str">
        <f>IF(females!L38&gt;0,females!L38,"")</f>
        <v/>
      </c>
    </row>
    <row r="8" spans="1:32" ht="25.5" x14ac:dyDescent="0.2">
      <c r="A8" s="63" t="str">
        <f t="shared" si="0"/>
        <v>Echiniscus latruncularis</v>
      </c>
      <c r="B8" s="79" t="str">
        <f t="shared" si="0"/>
        <v>ZA.502/513/542/544/545/553/555</v>
      </c>
      <c r="C8" s="101">
        <f>females!N1</f>
        <v>7</v>
      </c>
      <c r="D8" s="102">
        <f>IF(females!N3&gt;0,females!N3,"")</f>
        <v>298.8</v>
      </c>
      <c r="E8" s="113">
        <f>IF(females!N5&gt;0,females!N5,"")</f>
        <v>61.9</v>
      </c>
      <c r="F8" s="113">
        <f>IF(females!N7&gt;0,females!N7,"")</f>
        <v>20.3</v>
      </c>
      <c r="G8" s="113">
        <f>IF(females!N8&gt;0,females!N8,"")</f>
        <v>11.1</v>
      </c>
      <c r="H8" s="113">
        <f>IF(females!N9&gt;0,females!N9,"")</f>
        <v>25.4</v>
      </c>
      <c r="I8" s="113">
        <f>IF(females!N10&gt;0,females!N10,"")</f>
        <v>8.9</v>
      </c>
      <c r="J8" s="113">
        <f>IF(females!N11&gt;0,females!N11,"")</f>
        <v>50.9</v>
      </c>
      <c r="K8" s="112">
        <f>IF(females!N12&gt;0,females!N12,"")</f>
        <v>0.17034805890227575</v>
      </c>
      <c r="L8" s="115">
        <f>IF(females!N14&gt;0,females!N14,"")</f>
        <v>29.7</v>
      </c>
      <c r="M8" s="113">
        <f>IF(females!N15&gt;0,females!N15,"")</f>
        <v>34.9</v>
      </c>
      <c r="N8" s="113">
        <f>IF(females!N16&gt;0,females!N16,"")</f>
        <v>54.6</v>
      </c>
      <c r="O8" s="113">
        <f>IF(females!N17&gt;0,females!N17,"")</f>
        <v>32.6</v>
      </c>
      <c r="P8" s="113">
        <f>IF(females!N18&gt;0,females!N18,"")</f>
        <v>12.9</v>
      </c>
      <c r="Q8" s="113">
        <f>IF(females!N19&gt;0,females!N19,"")</f>
        <v>37.799999999999997</v>
      </c>
      <c r="R8" s="113">
        <f>IF(females!N20&gt;0,females!N20,"")</f>
        <v>2.6</v>
      </c>
      <c r="S8" s="113">
        <f>IF(females!N21&gt;0,females!N21,"")</f>
        <v>4.9000000000000004</v>
      </c>
      <c r="T8" s="113">
        <f>IF(females!N22&gt;0,females!N22,"")</f>
        <v>11</v>
      </c>
      <c r="U8" s="113">
        <f>IF(females!N24&gt;0,females!N24,"")</f>
        <v>17</v>
      </c>
      <c r="V8" s="113">
        <f>IF(females!N25&gt;0,females!N25,"")</f>
        <v>3.1</v>
      </c>
      <c r="W8" s="112">
        <f>IF(females!N26&gt;0,females!N26,"")</f>
        <v>0.18235294117647061</v>
      </c>
      <c r="X8" s="113">
        <f>IF(females!N28&gt;0,females!N28,"")</f>
        <v>16.8</v>
      </c>
      <c r="Y8" s="113">
        <f>IF(females!N29&gt;0,females!N29,"")</f>
        <v>4.3</v>
      </c>
      <c r="Z8" s="112">
        <f>IF(females!N30&gt;0,females!N30,"")</f>
        <v>0.25595238095238093</v>
      </c>
      <c r="AA8" s="113">
        <f>IF(females!N32&gt;0,females!N32,"")</f>
        <v>16.3</v>
      </c>
      <c r="AB8" s="111">
        <f>IF(females!N33&gt;0,females!N33,"")</f>
        <v>4.3</v>
      </c>
      <c r="AC8" s="112">
        <f>IF(females!N34&gt;0,females!N34,"")</f>
        <v>0.26380368098159507</v>
      </c>
      <c r="AD8" s="111">
        <f>IF(females!N36&gt;0,females!N36,"")</f>
        <v>19.5</v>
      </c>
      <c r="AE8" s="111">
        <f>IF(females!N37&gt;0,females!N37,"")</f>
        <v>5.3</v>
      </c>
      <c r="AF8" s="112">
        <f>IF(females!N38&gt;0,females!N38,"")</f>
        <v>0.27179487179487177</v>
      </c>
    </row>
    <row r="9" spans="1:32" ht="25.5" x14ac:dyDescent="0.2">
      <c r="A9" s="63" t="str">
        <f t="shared" si="0"/>
        <v>Echiniscus latruncularis</v>
      </c>
      <c r="B9" s="79" t="str">
        <f t="shared" si="0"/>
        <v>ZA.502/513/542/544/545/553/555</v>
      </c>
      <c r="C9" s="101">
        <f>females!P1</f>
        <v>8</v>
      </c>
      <c r="D9" s="102">
        <f>IF(females!P3&gt;0,females!P3,"")</f>
        <v>305.10000000000002</v>
      </c>
      <c r="E9" s="113">
        <f>IF(females!P5&gt;0,females!P5,"")</f>
        <v>67.7</v>
      </c>
      <c r="F9" s="113">
        <f>IF(females!P7&gt;0,females!P7,"")</f>
        <v>15.9</v>
      </c>
      <c r="G9" s="113">
        <f>IF(females!P8&gt;0,females!P8,"")</f>
        <v>8.6999999999999993</v>
      </c>
      <c r="H9" s="113">
        <f>IF(females!P9&gt;0,females!P9,"")</f>
        <v>28.1</v>
      </c>
      <c r="I9" s="113">
        <f>IF(females!P10&gt;0,females!P10,"")</f>
        <v>8</v>
      </c>
      <c r="J9" s="113">
        <f>IF(females!P11&gt;0,females!P11,"")</f>
        <v>48.8</v>
      </c>
      <c r="K9" s="112">
        <f>IF(females!P12&gt;0,females!P12,"")</f>
        <v>0.15994755817764666</v>
      </c>
      <c r="L9" s="115" t="str">
        <f>IF(females!P14&gt;0,females!P14,"")</f>
        <v/>
      </c>
      <c r="M9" s="113">
        <f>IF(females!P15&gt;0,females!P15,"")</f>
        <v>75.5</v>
      </c>
      <c r="N9" s="113">
        <f>IF(females!P16&gt;0,females!P16,"")</f>
        <v>70.599999999999994</v>
      </c>
      <c r="O9" s="113">
        <f>IF(females!P17&gt;0,females!P17,"")</f>
        <v>44.8</v>
      </c>
      <c r="P9" s="113">
        <f>IF(females!P18&gt;0,females!P18,"")</f>
        <v>14.4</v>
      </c>
      <c r="Q9" s="113">
        <f>IF(females!P19&gt;0,females!P19,"")</f>
        <v>56.3</v>
      </c>
      <c r="R9" s="113">
        <f>IF(females!P20&gt;0,females!P20,"")</f>
        <v>4.7</v>
      </c>
      <c r="S9" s="113">
        <f>IF(females!P21&gt;0,females!P21,"")</f>
        <v>6.8</v>
      </c>
      <c r="T9" s="113">
        <f>IF(females!P22&gt;0,females!P22,"")</f>
        <v>10</v>
      </c>
      <c r="U9" s="113">
        <f>IF(females!P24&gt;0,females!P24,"")</f>
        <v>19</v>
      </c>
      <c r="V9" s="113">
        <f>IF(females!P25&gt;0,females!P25,"")</f>
        <v>4.8</v>
      </c>
      <c r="W9" s="112">
        <f>IF(females!P26&gt;0,females!P26,"")</f>
        <v>0.25263157894736843</v>
      </c>
      <c r="X9" s="113">
        <f>IF(females!P28&gt;0,females!P28,"")</f>
        <v>17.399999999999999</v>
      </c>
      <c r="Y9" s="113">
        <f>IF(females!P29&gt;0,females!P29,"")</f>
        <v>5.0999999999999996</v>
      </c>
      <c r="Z9" s="112">
        <f>IF(females!P30&gt;0,females!P30,"")</f>
        <v>0.2931034482758621</v>
      </c>
      <c r="AA9" s="113">
        <f>IF(females!P32&gt;0,females!P32,"")</f>
        <v>19.8</v>
      </c>
      <c r="AB9" s="111">
        <f>IF(females!P33&gt;0,females!P33,"")</f>
        <v>3.9</v>
      </c>
      <c r="AC9" s="112">
        <f>IF(females!P34&gt;0,females!P34,"")</f>
        <v>0.19696969696969696</v>
      </c>
      <c r="AD9" s="111">
        <f>IF(females!P36&gt;0,females!P36,"")</f>
        <v>20.399999999999999</v>
      </c>
      <c r="AE9" s="111">
        <f>IF(females!P37&gt;0,females!P37,"")</f>
        <v>5.5</v>
      </c>
      <c r="AF9" s="112">
        <f>IF(females!P38&gt;0,females!P38,"")</f>
        <v>0.26960784313725494</v>
      </c>
    </row>
    <row r="10" spans="1:32" ht="25.5" x14ac:dyDescent="0.2">
      <c r="A10" s="63" t="str">
        <f t="shared" si="0"/>
        <v>Echiniscus latruncularis</v>
      </c>
      <c r="B10" s="79" t="str">
        <f t="shared" si="0"/>
        <v>ZA.502/513/542/544/545/553/555</v>
      </c>
      <c r="C10" s="101">
        <f>females!R1</f>
        <v>9</v>
      </c>
      <c r="D10" s="102">
        <f>IF(females!R3&gt;0,females!R3,"")</f>
        <v>334.9</v>
      </c>
      <c r="E10" s="113">
        <f>IF(females!R5&gt;0,females!R5,"")</f>
        <v>70.099999999999994</v>
      </c>
      <c r="F10" s="113">
        <f>IF(females!R7&gt;0,females!R7,"")</f>
        <v>26.2</v>
      </c>
      <c r="G10" s="113">
        <f>IF(females!R8&gt;0,females!R8,"")</f>
        <v>12.3</v>
      </c>
      <c r="H10" s="113">
        <f>IF(females!R9&gt;0,females!R9,"")</f>
        <v>29.2</v>
      </c>
      <c r="I10" s="113">
        <f>IF(females!R10&gt;0,females!R10,"")</f>
        <v>5.6</v>
      </c>
      <c r="J10" s="113">
        <f>IF(females!R11&gt;0,females!R11,"")</f>
        <v>70.2</v>
      </c>
      <c r="K10" s="112">
        <f>IF(females!R12&gt;0,females!R12,"")</f>
        <v>0.20961481039116156</v>
      </c>
      <c r="L10" s="115">
        <f>IF(females!R14&gt;0,females!R14,"")</f>
        <v>52.8</v>
      </c>
      <c r="M10" s="113" t="str">
        <f>IF(females!R15&gt;0,females!R15,"")</f>
        <v/>
      </c>
      <c r="N10" s="113">
        <f>IF(females!R16&gt;0,females!R16,"")</f>
        <v>79.8</v>
      </c>
      <c r="O10" s="113">
        <f>IF(females!R17&gt;0,females!R17,"")</f>
        <v>62.7</v>
      </c>
      <c r="P10" s="113">
        <f>IF(females!R18&gt;0,females!R18,"")</f>
        <v>27.4</v>
      </c>
      <c r="Q10" s="113" t="str">
        <f>IF(females!R19&gt;0,females!R19,"")</f>
        <v/>
      </c>
      <c r="R10" s="113" t="str">
        <f>IF(females!R20&gt;0,females!R20,"")</f>
        <v/>
      </c>
      <c r="S10" s="113" t="str">
        <f>IF(females!R21&gt;0,females!R21,"")</f>
        <v/>
      </c>
      <c r="T10" s="113" t="str">
        <f>IF(females!R22&gt;0,females!R22,"")</f>
        <v/>
      </c>
      <c r="U10" s="113" t="str">
        <f>IF(females!R24&gt;0,females!R24,"")</f>
        <v/>
      </c>
      <c r="V10" s="113" t="str">
        <f>IF(females!R25&gt;0,females!R25,"")</f>
        <v/>
      </c>
      <c r="W10" s="112" t="str">
        <f>IF(females!R26&gt;0,females!R26,"")</f>
        <v/>
      </c>
      <c r="X10" s="113">
        <f>IF(females!R28&gt;0,females!R28,"")</f>
        <v>19.600000000000001</v>
      </c>
      <c r="Y10" s="113">
        <f>IF(females!R29&gt;0,females!R29,"")</f>
        <v>4.9000000000000004</v>
      </c>
      <c r="Z10" s="112">
        <f>IF(females!R30&gt;0,females!R30,"")</f>
        <v>0.25</v>
      </c>
      <c r="AA10" s="113">
        <f>IF(females!R32&gt;0,females!R32,"")</f>
        <v>21.8</v>
      </c>
      <c r="AB10" s="111">
        <f>IF(females!R33&gt;0,females!R33,"")</f>
        <v>5.6</v>
      </c>
      <c r="AC10" s="112">
        <f>IF(females!R34&gt;0,females!R34,"")</f>
        <v>0.25688073394495409</v>
      </c>
      <c r="AD10" s="111">
        <f>IF(females!R36&gt;0,females!R36,"")</f>
        <v>21.5</v>
      </c>
      <c r="AE10" s="111">
        <f>IF(females!R37&gt;0,females!R37,"")</f>
        <v>5.3</v>
      </c>
      <c r="AF10" s="112">
        <f>IF(females!R38&gt;0,females!R38,"")</f>
        <v>0.24651162790697673</v>
      </c>
    </row>
    <row r="11" spans="1:32" ht="25.5" x14ac:dyDescent="0.2">
      <c r="A11" s="63" t="str">
        <f t="shared" si="0"/>
        <v>Echiniscus latruncularis</v>
      </c>
      <c r="B11" s="79" t="str">
        <f t="shared" si="0"/>
        <v>ZA.502/513/542/544/545/553/555</v>
      </c>
      <c r="C11" s="101">
        <f>females!T1</f>
        <v>10</v>
      </c>
      <c r="D11" s="102">
        <f>IF(females!T3&gt;0,females!T3,"")</f>
        <v>278.89999999999998</v>
      </c>
      <c r="E11" s="113">
        <f>IF(females!T5&gt;0,females!T5,"")</f>
        <v>63.3</v>
      </c>
      <c r="F11" s="113" t="str">
        <f>IF(females!T7&gt;0,females!T7,"")</f>
        <v/>
      </c>
      <c r="G11" s="113">
        <f>IF(females!T8&gt;0,females!T8,"")</f>
        <v>8.6</v>
      </c>
      <c r="H11" s="113" t="str">
        <f>IF(females!T9&gt;0,females!T9,"")</f>
        <v/>
      </c>
      <c r="I11" s="113" t="str">
        <f>IF(females!T10&gt;0,females!T10,"")</f>
        <v/>
      </c>
      <c r="J11" s="113" t="str">
        <f>IF(females!T11&gt;0,females!T11,"")</f>
        <v/>
      </c>
      <c r="K11" s="112" t="str">
        <f>IF(females!T12&gt;0,females!T12,"")</f>
        <v/>
      </c>
      <c r="L11" s="115" t="str">
        <f>IF(females!T14&gt;0,females!T14,"")</f>
        <v/>
      </c>
      <c r="M11" s="113" t="str">
        <f>IF(females!T15&gt;0,females!T15,"")</f>
        <v/>
      </c>
      <c r="N11" s="113" t="str">
        <f>IF(females!T16&gt;0,females!T16,"")</f>
        <v/>
      </c>
      <c r="O11" s="113" t="str">
        <f>IF(females!T17&gt;0,females!T17,"")</f>
        <v/>
      </c>
      <c r="P11" s="113" t="str">
        <f>IF(females!T18&gt;0,females!T18,"")</f>
        <v/>
      </c>
      <c r="Q11" s="113" t="str">
        <f>IF(females!T19&gt;0,females!T19,"")</f>
        <v/>
      </c>
      <c r="R11" s="113">
        <f>IF(females!T20&gt;0,females!T20,"")</f>
        <v>4</v>
      </c>
      <c r="S11" s="113">
        <f>IF(females!T21&gt;0,females!T21,"")</f>
        <v>6.3</v>
      </c>
      <c r="T11" s="113">
        <f>IF(females!T22&gt;0,females!T22,"")</f>
        <v>12</v>
      </c>
      <c r="U11" s="113" t="str">
        <f>IF(females!T24&gt;0,females!T24,"")</f>
        <v/>
      </c>
      <c r="V11" s="113" t="str">
        <f>IF(females!T25&gt;0,females!T25,"")</f>
        <v/>
      </c>
      <c r="W11" s="112" t="str">
        <f>IF(females!T26&gt;0,females!T26,"")</f>
        <v/>
      </c>
      <c r="X11" s="113" t="str">
        <f>IF(females!T28&gt;0,females!T28,"")</f>
        <v/>
      </c>
      <c r="Y11" s="113" t="str">
        <f>IF(females!T29&gt;0,females!T29,"")</f>
        <v/>
      </c>
      <c r="Z11" s="112" t="str">
        <f>IF(females!T30&gt;0,females!T30,"")</f>
        <v/>
      </c>
      <c r="AA11" s="113" t="str">
        <f>IF(females!T32&gt;0,females!T32,"")</f>
        <v/>
      </c>
      <c r="AB11" s="111" t="str">
        <f>IF(females!T33&gt;0,females!T33,"")</f>
        <v/>
      </c>
      <c r="AC11" s="112" t="str">
        <f>IF(females!T34&gt;0,females!T34,"")</f>
        <v/>
      </c>
      <c r="AD11" s="111" t="str">
        <f>IF(females!T36&gt;0,females!T36,"")</f>
        <v/>
      </c>
      <c r="AE11" s="111" t="str">
        <f>IF(females!T37&gt;0,females!T37,"")</f>
        <v/>
      </c>
      <c r="AF11" s="112" t="str">
        <f>IF(females!T38&gt;0,females!T38,"")</f>
        <v/>
      </c>
    </row>
    <row r="12" spans="1:32" ht="25.5" x14ac:dyDescent="0.2">
      <c r="A12" s="63" t="str">
        <f t="shared" si="0"/>
        <v>Echiniscus latruncularis</v>
      </c>
      <c r="B12" s="79" t="str">
        <f t="shared" si="0"/>
        <v>ZA.502/513/542/544/545/553/555</v>
      </c>
      <c r="C12" s="101">
        <f>females!V1</f>
        <v>11</v>
      </c>
      <c r="D12" s="102" t="str">
        <f>IF(females!V3&gt;0,females!V3,"")</f>
        <v/>
      </c>
      <c r="E12" s="113" t="str">
        <f>IF(females!V5&gt;0,females!V5,"")</f>
        <v/>
      </c>
      <c r="F12" s="113" t="str">
        <f>IF(females!V7&gt;0,females!V7,"")</f>
        <v/>
      </c>
      <c r="G12" s="113" t="str">
        <f>IF(females!V8&gt;0,females!V8,"")</f>
        <v/>
      </c>
      <c r="H12" s="113" t="str">
        <f>IF(females!V9&gt;0,females!V9,"")</f>
        <v/>
      </c>
      <c r="I12" s="113" t="str">
        <f>IF(females!V10&gt;0,females!V10,"")</f>
        <v/>
      </c>
      <c r="J12" s="113" t="str">
        <f>IF(females!V11&gt;0,females!V11,"")</f>
        <v/>
      </c>
      <c r="K12" s="112" t="str">
        <f>IF(females!V12&gt;0,females!V12,"")</f>
        <v/>
      </c>
      <c r="L12" s="115" t="str">
        <f>IF(females!V14&gt;0,females!V14,"")</f>
        <v/>
      </c>
      <c r="M12" s="113" t="str">
        <f>IF(females!V15&gt;0,females!V15,"")</f>
        <v/>
      </c>
      <c r="N12" s="113" t="str">
        <f>IF(females!V16&gt;0,females!V16,"")</f>
        <v/>
      </c>
      <c r="O12" s="113" t="str">
        <f>IF(females!V17&gt;0,females!V17,"")</f>
        <v/>
      </c>
      <c r="P12" s="113" t="str">
        <f>IF(females!V18&gt;0,females!V18,"")</f>
        <v/>
      </c>
      <c r="Q12" s="113" t="str">
        <f>IF(females!V19&gt;0,females!V19,"")</f>
        <v/>
      </c>
      <c r="R12" s="113" t="str">
        <f>IF(females!V20&gt;0,females!V20,"")</f>
        <v/>
      </c>
      <c r="S12" s="113" t="str">
        <f>IF(females!V21&gt;0,females!V21,"")</f>
        <v/>
      </c>
      <c r="T12" s="113" t="str">
        <f>IF(females!V22&gt;0,females!V22,"")</f>
        <v/>
      </c>
      <c r="U12" s="113" t="str">
        <f>IF(females!V24&gt;0,females!V24,"")</f>
        <v/>
      </c>
      <c r="V12" s="113" t="str">
        <f>IF(females!V25&gt;0,females!V25,"")</f>
        <v/>
      </c>
      <c r="W12" s="112" t="str">
        <f>IF(females!V26&gt;0,females!V26,"")</f>
        <v/>
      </c>
      <c r="X12" s="113" t="str">
        <f>IF(females!V28&gt;0,females!V28,"")</f>
        <v/>
      </c>
      <c r="Y12" s="113" t="str">
        <f>IF(females!V29&gt;0,females!V29,"")</f>
        <v/>
      </c>
      <c r="Z12" s="112" t="str">
        <f>IF(females!V30&gt;0,females!V30,"")</f>
        <v/>
      </c>
      <c r="AA12" s="113" t="str">
        <f>IF(females!V32&gt;0,females!V32,"")</f>
        <v/>
      </c>
      <c r="AB12" s="111" t="str">
        <f>IF(females!V33&gt;0,females!V33,"")</f>
        <v/>
      </c>
      <c r="AC12" s="112" t="str">
        <f>IF(females!V34&gt;0,females!V34,"")</f>
        <v/>
      </c>
      <c r="AD12" s="111" t="str">
        <f>IF(females!V36&gt;0,females!V36,"")</f>
        <v/>
      </c>
      <c r="AE12" s="111" t="str">
        <f>IF(females!V37&gt;0,females!V37,"")</f>
        <v/>
      </c>
      <c r="AF12" s="112" t="str">
        <f>IF(females!V38&gt;0,females!V38,"")</f>
        <v/>
      </c>
    </row>
    <row r="13" spans="1:32" ht="25.5" x14ac:dyDescent="0.2">
      <c r="A13" s="63" t="str">
        <f t="shared" si="0"/>
        <v>Echiniscus latruncularis</v>
      </c>
      <c r="B13" s="79" t="str">
        <f t="shared" si="0"/>
        <v>ZA.502/513/542/544/545/553/555</v>
      </c>
      <c r="C13" s="101">
        <f>females!X1</f>
        <v>12</v>
      </c>
      <c r="D13" s="102" t="str">
        <f>IF(females!X3&gt;0,females!X3,"")</f>
        <v/>
      </c>
      <c r="E13" s="113" t="str">
        <f>IF(females!X5&gt;0,females!X5,"")</f>
        <v/>
      </c>
      <c r="F13" s="113" t="str">
        <f>IF(females!X7&gt;0,females!X7,"")</f>
        <v/>
      </c>
      <c r="G13" s="113" t="str">
        <f>IF(females!X8&gt;0,females!X8,"")</f>
        <v/>
      </c>
      <c r="H13" s="113" t="str">
        <f>IF(females!X9&gt;0,females!X9,"")</f>
        <v/>
      </c>
      <c r="I13" s="113" t="str">
        <f>IF(females!X10&gt;0,females!X10,"")</f>
        <v/>
      </c>
      <c r="J13" s="113" t="str">
        <f>IF(females!X11&gt;0,females!X11,"")</f>
        <v/>
      </c>
      <c r="K13" s="112" t="str">
        <f>IF(females!X12&gt;0,females!X12,"")</f>
        <v/>
      </c>
      <c r="L13" s="115" t="str">
        <f>IF(females!X14&gt;0,females!X14,"")</f>
        <v/>
      </c>
      <c r="M13" s="113" t="str">
        <f>IF(females!X15&gt;0,females!X15,"")</f>
        <v/>
      </c>
      <c r="N13" s="113" t="str">
        <f>IF(females!X16&gt;0,females!X16,"")</f>
        <v/>
      </c>
      <c r="O13" s="113" t="str">
        <f>IF(females!X17&gt;0,females!X17,"")</f>
        <v/>
      </c>
      <c r="P13" s="113" t="str">
        <f>IF(females!X18&gt;0,females!X18,"")</f>
        <v/>
      </c>
      <c r="Q13" s="113" t="str">
        <f>IF(females!X19&gt;0,females!X19,"")</f>
        <v/>
      </c>
      <c r="R13" s="113" t="str">
        <f>IF(females!X20&gt;0,females!X20,"")</f>
        <v/>
      </c>
      <c r="S13" s="113" t="str">
        <f>IF(females!X21&gt;0,females!X21,"")</f>
        <v/>
      </c>
      <c r="T13" s="113" t="str">
        <f>IF(females!X22&gt;0,females!X22,"")</f>
        <v/>
      </c>
      <c r="U13" s="113" t="str">
        <f>IF(females!X24&gt;0,females!X24,"")</f>
        <v/>
      </c>
      <c r="V13" s="113" t="str">
        <f>IF(females!X25&gt;0,females!X25,"")</f>
        <v/>
      </c>
      <c r="W13" s="112" t="str">
        <f>IF(females!X26&gt;0,females!X26,"")</f>
        <v/>
      </c>
      <c r="X13" s="113" t="str">
        <f>IF(females!X28&gt;0,females!X28,"")</f>
        <v/>
      </c>
      <c r="Y13" s="113" t="str">
        <f>IF(females!X29&gt;0,females!X29,"")</f>
        <v/>
      </c>
      <c r="Z13" s="112" t="str">
        <f>IF(females!X30&gt;0,females!X30,"")</f>
        <v/>
      </c>
      <c r="AA13" s="113" t="str">
        <f>IF(females!X32&gt;0,females!X32,"")</f>
        <v/>
      </c>
      <c r="AB13" s="111" t="str">
        <f>IF(females!X33&gt;0,females!X33,"")</f>
        <v/>
      </c>
      <c r="AC13" s="112" t="str">
        <f>IF(females!X34&gt;0,females!X34,"")</f>
        <v/>
      </c>
      <c r="AD13" s="111" t="str">
        <f>IF(females!X36&gt;0,females!X36,"")</f>
        <v/>
      </c>
      <c r="AE13" s="111" t="str">
        <f>IF(females!X37&gt;0,females!X37,"")</f>
        <v/>
      </c>
      <c r="AF13" s="112" t="str">
        <f>IF(females!X38&gt;0,females!X38,"")</f>
        <v/>
      </c>
    </row>
    <row r="14" spans="1:32" ht="25.5" x14ac:dyDescent="0.2">
      <c r="A14" s="63" t="str">
        <f t="shared" si="0"/>
        <v>Echiniscus latruncularis</v>
      </c>
      <c r="B14" s="79" t="str">
        <f t="shared" si="0"/>
        <v>ZA.502/513/542/544/545/553/555</v>
      </c>
      <c r="C14" s="101">
        <f>females!Z1</f>
        <v>13</v>
      </c>
      <c r="D14" s="102" t="str">
        <f>IF(females!Z3&gt;0,females!Z3,"")</f>
        <v/>
      </c>
      <c r="E14" s="113" t="str">
        <f>IF(females!Z5&gt;0,females!Z5,"")</f>
        <v/>
      </c>
      <c r="F14" s="113" t="str">
        <f>IF(females!Z7&gt;0,females!Z7,"")</f>
        <v/>
      </c>
      <c r="G14" s="113" t="str">
        <f>IF(females!Z8&gt;0,females!Z8,"")</f>
        <v/>
      </c>
      <c r="H14" s="113" t="str">
        <f>IF(females!Z9&gt;0,females!Z9,"")</f>
        <v/>
      </c>
      <c r="I14" s="113" t="str">
        <f>IF(females!Z10&gt;0,females!Z10,"")</f>
        <v/>
      </c>
      <c r="J14" s="113" t="str">
        <f>IF(females!Z11&gt;0,females!Z11,"")</f>
        <v/>
      </c>
      <c r="K14" s="112" t="str">
        <f>IF(females!Z12&gt;0,females!Z12,"")</f>
        <v/>
      </c>
      <c r="L14" s="115" t="str">
        <f>IF(females!Z14&gt;0,females!Z14,"")</f>
        <v/>
      </c>
      <c r="M14" s="113" t="str">
        <f>IF(females!Z15&gt;0,females!Z15,"")</f>
        <v/>
      </c>
      <c r="N14" s="113" t="str">
        <f>IF(females!Z16&gt;0,females!Z16,"")</f>
        <v/>
      </c>
      <c r="O14" s="113" t="str">
        <f>IF(females!Z17&gt;0,females!Z17,"")</f>
        <v/>
      </c>
      <c r="P14" s="113" t="str">
        <f>IF(females!Z18&gt;0,females!Z18,"")</f>
        <v/>
      </c>
      <c r="Q14" s="113" t="str">
        <f>IF(females!Z19&gt;0,females!Z19,"")</f>
        <v/>
      </c>
      <c r="R14" s="113" t="str">
        <f>IF(females!Z20&gt;0,females!Z20,"")</f>
        <v/>
      </c>
      <c r="S14" s="113" t="str">
        <f>IF(females!Z21&gt;0,females!Z21,"")</f>
        <v/>
      </c>
      <c r="T14" s="113" t="str">
        <f>IF(females!Z22&gt;0,females!Z22,"")</f>
        <v/>
      </c>
      <c r="U14" s="113" t="str">
        <f>IF(females!Z24&gt;0,females!Z24,"")</f>
        <v/>
      </c>
      <c r="V14" s="113" t="str">
        <f>IF(females!Z25&gt;0,females!Z25,"")</f>
        <v/>
      </c>
      <c r="W14" s="112" t="str">
        <f>IF(females!Z26&gt;0,females!Z26,"")</f>
        <v/>
      </c>
      <c r="X14" s="113" t="str">
        <f>IF(females!Z28&gt;0,females!Z28,"")</f>
        <v/>
      </c>
      <c r="Y14" s="113" t="str">
        <f>IF(females!Z29&gt;0,females!Z29,"")</f>
        <v/>
      </c>
      <c r="Z14" s="112" t="str">
        <f>IF(females!Z30&gt;0,females!Z30,"")</f>
        <v/>
      </c>
      <c r="AA14" s="113" t="str">
        <f>IF(females!Z32&gt;0,females!Z32,"")</f>
        <v/>
      </c>
      <c r="AB14" s="111" t="str">
        <f>IF(females!Z33&gt;0,females!Z33,"")</f>
        <v/>
      </c>
      <c r="AC14" s="112" t="str">
        <f>IF(females!Z34&gt;0,females!Z34,"")</f>
        <v/>
      </c>
      <c r="AD14" s="111" t="str">
        <f>IF(females!Z36&gt;0,females!Z36,"")</f>
        <v/>
      </c>
      <c r="AE14" s="111" t="str">
        <f>IF(females!Z37&gt;0,females!Z37,"")</f>
        <v/>
      </c>
      <c r="AF14" s="112" t="str">
        <f>IF(females!Z38&gt;0,females!Z38,"")</f>
        <v/>
      </c>
    </row>
    <row r="15" spans="1:32" ht="25.5" x14ac:dyDescent="0.2">
      <c r="A15" s="63" t="str">
        <f t="shared" si="0"/>
        <v>Echiniscus latruncularis</v>
      </c>
      <c r="B15" s="79" t="str">
        <f t="shared" si="0"/>
        <v>ZA.502/513/542/544/545/553/555</v>
      </c>
      <c r="C15" s="101">
        <f>females!AB1</f>
        <v>14</v>
      </c>
      <c r="D15" s="102" t="str">
        <f>IF(females!AB3&gt;0,females!AB3,"")</f>
        <v/>
      </c>
      <c r="E15" s="113" t="str">
        <f>IF(females!AB5&gt;0,females!AB5,"")</f>
        <v/>
      </c>
      <c r="F15" s="113" t="str">
        <f>IF(females!AB7&gt;0,females!AB7,"")</f>
        <v/>
      </c>
      <c r="G15" s="113" t="str">
        <f>IF(females!AB8&gt;0,females!AB8,"")</f>
        <v/>
      </c>
      <c r="H15" s="113" t="str">
        <f>IF(females!AB9&gt;0,females!AB9,"")</f>
        <v/>
      </c>
      <c r="I15" s="113" t="str">
        <f>IF(females!AB10&gt;0,females!AB10,"")</f>
        <v/>
      </c>
      <c r="J15" s="113" t="str">
        <f>IF(females!AB11&gt;0,females!AB11,"")</f>
        <v/>
      </c>
      <c r="K15" s="112" t="str">
        <f>IF(females!AB12&gt;0,females!AB12,"")</f>
        <v/>
      </c>
      <c r="L15" s="115" t="str">
        <f>IF(females!AB14&gt;0,females!AB14,"")</f>
        <v/>
      </c>
      <c r="M15" s="113" t="str">
        <f>IF(females!AB15&gt;0,females!AB15,"")</f>
        <v/>
      </c>
      <c r="N15" s="113" t="str">
        <f>IF(females!AB16&gt;0,females!AB16,"")</f>
        <v/>
      </c>
      <c r="O15" s="113" t="str">
        <f>IF(females!AB17&gt;0,females!AB17,"")</f>
        <v/>
      </c>
      <c r="P15" s="113" t="str">
        <f>IF(females!AB18&gt;0,females!AB18,"")</f>
        <v/>
      </c>
      <c r="Q15" s="113" t="str">
        <f>IF(females!AB19&gt;0,females!AB19,"")</f>
        <v/>
      </c>
      <c r="R15" s="113" t="str">
        <f>IF(females!AB20&gt;0,females!AB20,"")</f>
        <v/>
      </c>
      <c r="S15" s="113" t="str">
        <f>IF(females!AB21&gt;0,females!AB21,"")</f>
        <v/>
      </c>
      <c r="T15" s="113" t="str">
        <f>IF(females!AB22&gt;0,females!AB22,"")</f>
        <v/>
      </c>
      <c r="U15" s="113" t="str">
        <f>IF(females!AB24&gt;0,females!AB24,"")</f>
        <v/>
      </c>
      <c r="V15" s="113" t="str">
        <f>IF(females!AB25&gt;0,females!AB25,"")</f>
        <v/>
      </c>
      <c r="W15" s="112" t="str">
        <f>IF(females!AB26&gt;0,females!AB26,"")</f>
        <v/>
      </c>
      <c r="X15" s="113" t="str">
        <f>IF(females!AB28&gt;0,females!AB28,"")</f>
        <v/>
      </c>
      <c r="Y15" s="113" t="str">
        <f>IF(females!AB29&gt;0,females!AB29,"")</f>
        <v/>
      </c>
      <c r="Z15" s="112" t="str">
        <f>IF(females!AB30&gt;0,females!AB30,"")</f>
        <v/>
      </c>
      <c r="AA15" s="113" t="str">
        <f>IF(females!AB32&gt;0,females!AB32,"")</f>
        <v/>
      </c>
      <c r="AB15" s="111" t="str">
        <f>IF(females!AB33&gt;0,females!AB33,"")</f>
        <v/>
      </c>
      <c r="AC15" s="112" t="str">
        <f>IF(females!AB34&gt;0,females!AB34,"")</f>
        <v/>
      </c>
      <c r="AD15" s="111" t="str">
        <f>IF(females!AB36&gt;0,females!AB36,"")</f>
        <v/>
      </c>
      <c r="AE15" s="111" t="str">
        <f>IF(females!AB37&gt;0,females!AB37,"")</f>
        <v/>
      </c>
      <c r="AF15" s="112" t="str">
        <f>IF(females!AB38&gt;0,females!AB38,"")</f>
        <v/>
      </c>
    </row>
    <row r="16" spans="1:32" ht="25.5" x14ac:dyDescent="0.2">
      <c r="A16" s="63" t="str">
        <f t="shared" si="0"/>
        <v>Echiniscus latruncularis</v>
      </c>
      <c r="B16" s="79" t="str">
        <f t="shared" si="0"/>
        <v>ZA.502/513/542/544/545/553/555</v>
      </c>
      <c r="C16" s="101">
        <f>females!AD1</f>
        <v>15</v>
      </c>
      <c r="D16" s="102" t="str">
        <f>IF(females!AD3&gt;0,females!AD3,"")</f>
        <v/>
      </c>
      <c r="E16" s="113" t="str">
        <f>IF(females!AD5&gt;0,females!AD5,"")</f>
        <v/>
      </c>
      <c r="F16" s="113" t="str">
        <f>IF(females!AD7&gt;0,females!AD7,"")</f>
        <v/>
      </c>
      <c r="G16" s="113" t="str">
        <f>IF(females!AD8&gt;0,females!AD8,"")</f>
        <v/>
      </c>
      <c r="H16" s="113" t="str">
        <f>IF(females!AD9&gt;0,females!AD9,"")</f>
        <v/>
      </c>
      <c r="I16" s="113" t="str">
        <f>IF(females!AD10&gt;0,females!AD10,"")</f>
        <v/>
      </c>
      <c r="J16" s="113" t="str">
        <f>IF(females!AD11&gt;0,females!AD11,"")</f>
        <v/>
      </c>
      <c r="K16" s="112" t="str">
        <f>IF(females!AD12&gt;0,females!AD12,"")</f>
        <v/>
      </c>
      <c r="L16" s="115" t="str">
        <f>IF(females!AD14&gt;0,females!AD14,"")</f>
        <v/>
      </c>
      <c r="M16" s="113" t="str">
        <f>IF(females!AD15&gt;0,females!AD15,"")</f>
        <v/>
      </c>
      <c r="N16" s="113" t="str">
        <f>IF(females!AD16&gt;0,females!AD16,"")</f>
        <v/>
      </c>
      <c r="O16" s="113" t="str">
        <f>IF(females!AD17&gt;0,females!AD17,"")</f>
        <v/>
      </c>
      <c r="P16" s="113" t="str">
        <f>IF(females!AD18&gt;0,females!AD18,"")</f>
        <v/>
      </c>
      <c r="Q16" s="113" t="str">
        <f>IF(females!AD19&gt;0,females!AD19,"")</f>
        <v/>
      </c>
      <c r="R16" s="113" t="str">
        <f>IF(females!AD20&gt;0,females!AD20,"")</f>
        <v/>
      </c>
      <c r="S16" s="113" t="str">
        <f>IF(females!AD21&gt;0,females!AD21,"")</f>
        <v/>
      </c>
      <c r="T16" s="113" t="str">
        <f>IF(females!AD22&gt;0,females!AD22,"")</f>
        <v/>
      </c>
      <c r="U16" s="113" t="str">
        <f>IF(females!AD24&gt;0,females!AD24,"")</f>
        <v/>
      </c>
      <c r="V16" s="113" t="str">
        <f>IF(females!AD25&gt;0,females!AD25,"")</f>
        <v/>
      </c>
      <c r="W16" s="112" t="str">
        <f>IF(females!AD26&gt;0,females!AD26,"")</f>
        <v/>
      </c>
      <c r="X16" s="113" t="str">
        <f>IF(females!AD28&gt;0,females!AD28,"")</f>
        <v/>
      </c>
      <c r="Y16" s="113" t="str">
        <f>IF(females!AD29&gt;0,females!AD29,"")</f>
        <v/>
      </c>
      <c r="Z16" s="112" t="str">
        <f>IF(females!AD30&gt;0,females!AD30,"")</f>
        <v/>
      </c>
      <c r="AA16" s="113" t="str">
        <f>IF(females!AD32&gt;0,females!AD32,"")</f>
        <v/>
      </c>
      <c r="AB16" s="111" t="str">
        <f>IF(females!AD33&gt;0,females!AD33,"")</f>
        <v/>
      </c>
      <c r="AC16" s="112" t="str">
        <f>IF(females!AD34&gt;0,females!AD34,"")</f>
        <v/>
      </c>
      <c r="AD16" s="111" t="str">
        <f>IF(females!AD36&gt;0,females!AD36,"")</f>
        <v/>
      </c>
      <c r="AE16" s="111" t="str">
        <f>IF(females!AD37&gt;0,females!AD37,"")</f>
        <v/>
      </c>
      <c r="AF16" s="112" t="str">
        <f>IF(females!AD38&gt;0,females!AD38,"")</f>
        <v/>
      </c>
    </row>
    <row r="17" spans="1:32" ht="25.5" x14ac:dyDescent="0.2">
      <c r="A17" s="63" t="str">
        <f t="shared" si="0"/>
        <v>Echiniscus latruncularis</v>
      </c>
      <c r="B17" s="79" t="str">
        <f t="shared" si="0"/>
        <v>ZA.502/513/542/544/545/553/555</v>
      </c>
      <c r="C17" s="101">
        <f>females!AF1</f>
        <v>16</v>
      </c>
      <c r="D17" s="102" t="str">
        <f>IF(females!AF3&gt;0,females!AF3,"")</f>
        <v/>
      </c>
      <c r="E17" s="113" t="str">
        <f>IF(females!AF5&gt;0,females!AF5,"")</f>
        <v/>
      </c>
      <c r="F17" s="113" t="str">
        <f>IF(females!AF7&gt;0,females!AF7,"")</f>
        <v/>
      </c>
      <c r="G17" s="113" t="str">
        <f>IF(females!AF8&gt;0,females!AF8,"")</f>
        <v/>
      </c>
      <c r="H17" s="113" t="str">
        <f>IF(females!AF9&gt;0,females!AF9,"")</f>
        <v/>
      </c>
      <c r="I17" s="113" t="str">
        <f>IF(females!AF10&gt;0,females!AF10,"")</f>
        <v/>
      </c>
      <c r="J17" s="113" t="str">
        <f>IF(females!AF11&gt;0,females!AF11,"")</f>
        <v/>
      </c>
      <c r="K17" s="112" t="str">
        <f>IF(females!AF12&gt;0,females!AF12,"")</f>
        <v/>
      </c>
      <c r="L17" s="115" t="str">
        <f>IF(females!AF14&gt;0,females!AF14,"")</f>
        <v/>
      </c>
      <c r="M17" s="113" t="str">
        <f>IF(females!AF15&gt;0,females!AF15,"")</f>
        <v/>
      </c>
      <c r="N17" s="113" t="str">
        <f>IF(females!AF16&gt;0,females!AF16,"")</f>
        <v/>
      </c>
      <c r="O17" s="113" t="str">
        <f>IF(females!AF17&gt;0,females!AF17,"")</f>
        <v/>
      </c>
      <c r="P17" s="113" t="str">
        <f>IF(females!AF18&gt;0,females!AF18,"")</f>
        <v/>
      </c>
      <c r="Q17" s="113" t="str">
        <f>IF(females!AF19&gt;0,females!AF19,"")</f>
        <v/>
      </c>
      <c r="R17" s="113" t="str">
        <f>IF(females!AF20&gt;0,females!AF20,"")</f>
        <v/>
      </c>
      <c r="S17" s="113" t="str">
        <f>IF(females!AF21&gt;0,females!AF21,"")</f>
        <v/>
      </c>
      <c r="T17" s="113" t="str">
        <f>IF(females!AF22&gt;0,females!AF22,"")</f>
        <v/>
      </c>
      <c r="U17" s="113" t="str">
        <f>IF(females!AF24&gt;0,females!AF24,"")</f>
        <v/>
      </c>
      <c r="V17" s="113" t="str">
        <f>IF(females!AF25&gt;0,females!AF25,"")</f>
        <v/>
      </c>
      <c r="W17" s="112" t="str">
        <f>IF(females!AF26&gt;0,females!AF26,"")</f>
        <v/>
      </c>
      <c r="X17" s="113" t="str">
        <f>IF(females!AF28&gt;0,females!AF28,"")</f>
        <v/>
      </c>
      <c r="Y17" s="113" t="str">
        <f>IF(females!AF29&gt;0,females!AF29,"")</f>
        <v/>
      </c>
      <c r="Z17" s="112" t="str">
        <f>IF(females!AF30&gt;0,females!AF30,"")</f>
        <v/>
      </c>
      <c r="AA17" s="113" t="str">
        <f>IF(females!AF32&gt;0,females!AF32,"")</f>
        <v/>
      </c>
      <c r="AB17" s="111" t="str">
        <f>IF(females!AF33&gt;0,females!AF33,"")</f>
        <v/>
      </c>
      <c r="AC17" s="112" t="str">
        <f>IF(females!AF34&gt;0,females!AF34,"")</f>
        <v/>
      </c>
      <c r="AD17" s="111" t="str">
        <f>IF(females!AF36&gt;0,females!AF36,"")</f>
        <v/>
      </c>
      <c r="AE17" s="111" t="str">
        <f>IF(females!AF37&gt;0,females!AF37,"")</f>
        <v/>
      </c>
      <c r="AF17" s="112" t="str">
        <f>IF(females!AF38&gt;0,females!AF38,"")</f>
        <v/>
      </c>
    </row>
    <row r="18" spans="1:32" ht="25.5" x14ac:dyDescent="0.2">
      <c r="A18" s="63" t="str">
        <f t="shared" si="0"/>
        <v>Echiniscus latruncularis</v>
      </c>
      <c r="B18" s="79" t="str">
        <f t="shared" si="0"/>
        <v>ZA.502/513/542/544/545/553/555</v>
      </c>
      <c r="C18" s="101">
        <f>females!AH1</f>
        <v>17</v>
      </c>
      <c r="D18" s="102" t="str">
        <f>IF(females!AH3&gt;0,females!AH3,"")</f>
        <v/>
      </c>
      <c r="E18" s="113" t="str">
        <f>IF(females!AH5&gt;0,females!AH5,"")</f>
        <v/>
      </c>
      <c r="F18" s="113" t="str">
        <f>IF(females!AH7&gt;0,females!AH7,"")</f>
        <v/>
      </c>
      <c r="G18" s="113" t="str">
        <f>IF(females!AH8&gt;0,females!AH8,"")</f>
        <v/>
      </c>
      <c r="H18" s="113" t="str">
        <f>IF(females!AH9&gt;0,females!AH9,"")</f>
        <v/>
      </c>
      <c r="I18" s="113" t="str">
        <f>IF(females!AH10&gt;0,females!AH10,"")</f>
        <v/>
      </c>
      <c r="J18" s="113" t="str">
        <f>IF(females!AH11&gt;0,females!AH11,"")</f>
        <v/>
      </c>
      <c r="K18" s="112" t="str">
        <f>IF(females!AH12&gt;0,females!AH12,"")</f>
        <v/>
      </c>
      <c r="L18" s="115" t="str">
        <f>IF(females!AH14&gt;0,females!AH14,"")</f>
        <v/>
      </c>
      <c r="M18" s="113" t="str">
        <f>IF(females!AH15&gt;0,females!AH15,"")</f>
        <v/>
      </c>
      <c r="N18" s="113" t="str">
        <f>IF(females!AH16&gt;0,females!AH16,"")</f>
        <v/>
      </c>
      <c r="O18" s="113" t="str">
        <f>IF(females!AH17&gt;0,females!AH17,"")</f>
        <v/>
      </c>
      <c r="P18" s="113" t="str">
        <f>IF(females!AH18&gt;0,females!AH18,"")</f>
        <v/>
      </c>
      <c r="Q18" s="113" t="str">
        <f>IF(females!AH19&gt;0,females!AH19,"")</f>
        <v/>
      </c>
      <c r="R18" s="113" t="str">
        <f>IF(females!AH20&gt;0,females!AH20,"")</f>
        <v/>
      </c>
      <c r="S18" s="113" t="str">
        <f>IF(females!AH21&gt;0,females!AH21,"")</f>
        <v/>
      </c>
      <c r="T18" s="113" t="str">
        <f>IF(females!AH22&gt;0,females!AH22,"")</f>
        <v/>
      </c>
      <c r="U18" s="113" t="str">
        <f>IF(females!AH24&gt;0,females!AH24,"")</f>
        <v/>
      </c>
      <c r="V18" s="113" t="str">
        <f>IF(females!AH25&gt;0,females!AH25,"")</f>
        <v/>
      </c>
      <c r="W18" s="112" t="str">
        <f>IF(females!AH26&gt;0,females!AH26,"")</f>
        <v/>
      </c>
      <c r="X18" s="113" t="str">
        <f>IF(females!AH28&gt;0,females!AH28,"")</f>
        <v/>
      </c>
      <c r="Y18" s="113" t="str">
        <f>IF(females!AH29&gt;0,females!AH29,"")</f>
        <v/>
      </c>
      <c r="Z18" s="112" t="str">
        <f>IF(females!AH30&gt;0,females!AH30,"")</f>
        <v/>
      </c>
      <c r="AA18" s="113" t="str">
        <f>IF(females!AH32&gt;0,females!AH32,"")</f>
        <v/>
      </c>
      <c r="AB18" s="111" t="str">
        <f>IF(females!AH33&gt;0,females!AH33,"")</f>
        <v/>
      </c>
      <c r="AC18" s="112" t="str">
        <f>IF(females!AH34&gt;0,females!AH34,"")</f>
        <v/>
      </c>
      <c r="AD18" s="111" t="str">
        <f>IF(females!AH36&gt;0,females!AH36,"")</f>
        <v/>
      </c>
      <c r="AE18" s="111" t="str">
        <f>IF(females!AH37&gt;0,females!AH37,"")</f>
        <v/>
      </c>
      <c r="AF18" s="112" t="str">
        <f>IF(females!AH38&gt;0,females!AH38,"")</f>
        <v/>
      </c>
    </row>
    <row r="19" spans="1:32" ht="25.5" x14ac:dyDescent="0.2">
      <c r="A19" s="63" t="str">
        <f t="shared" si="0"/>
        <v>Echiniscus latruncularis</v>
      </c>
      <c r="B19" s="79" t="str">
        <f t="shared" si="0"/>
        <v>ZA.502/513/542/544/545/553/555</v>
      </c>
      <c r="C19" s="101">
        <f>females!AJ1</f>
        <v>18</v>
      </c>
      <c r="D19" s="102" t="str">
        <f>IF(females!AJ3&gt;0,females!AJ3,"")</f>
        <v/>
      </c>
      <c r="E19" s="113" t="str">
        <f>IF(females!AJ5&gt;0,females!AJ5,"")</f>
        <v/>
      </c>
      <c r="F19" s="113" t="str">
        <f>IF(females!AJ7&gt;0,females!AJ7,"")</f>
        <v/>
      </c>
      <c r="G19" s="113" t="str">
        <f>IF(females!AJ8&gt;0,females!AJ8,"")</f>
        <v/>
      </c>
      <c r="H19" s="113" t="str">
        <f>IF(females!AJ9&gt;0,females!AJ9,"")</f>
        <v/>
      </c>
      <c r="I19" s="113" t="str">
        <f>IF(females!AJ10&gt;0,females!AJ10,"")</f>
        <v/>
      </c>
      <c r="J19" s="113" t="str">
        <f>IF(females!AJ11&gt;0,females!AJ11,"")</f>
        <v/>
      </c>
      <c r="K19" s="112" t="str">
        <f>IF(females!AJ12&gt;0,females!AJ12,"")</f>
        <v/>
      </c>
      <c r="L19" s="115" t="str">
        <f>IF(females!AJ14&gt;0,females!AJ14,"")</f>
        <v/>
      </c>
      <c r="M19" s="113" t="str">
        <f>IF(females!AJ15&gt;0,females!AJ15,"")</f>
        <v/>
      </c>
      <c r="N19" s="113" t="str">
        <f>IF(females!AJ16&gt;0,females!AJ16,"")</f>
        <v/>
      </c>
      <c r="O19" s="113" t="str">
        <f>IF(females!AJ17&gt;0,females!AJ17,"")</f>
        <v/>
      </c>
      <c r="P19" s="113" t="str">
        <f>IF(females!AJ18&gt;0,females!AJ18,"")</f>
        <v/>
      </c>
      <c r="Q19" s="113" t="str">
        <f>IF(females!AJ19&gt;0,females!AJ19,"")</f>
        <v/>
      </c>
      <c r="R19" s="113" t="str">
        <f>IF(females!AJ20&gt;0,females!AJ20,"")</f>
        <v/>
      </c>
      <c r="S19" s="113" t="str">
        <f>IF(females!AJ21&gt;0,females!AJ21,"")</f>
        <v/>
      </c>
      <c r="T19" s="113" t="str">
        <f>IF(females!AJ22&gt;0,females!AJ22,"")</f>
        <v/>
      </c>
      <c r="U19" s="113" t="str">
        <f>IF(females!AJ24&gt;0,females!AJ24,"")</f>
        <v/>
      </c>
      <c r="V19" s="113" t="str">
        <f>IF(females!AJ25&gt;0,females!AJ25,"")</f>
        <v/>
      </c>
      <c r="W19" s="112" t="str">
        <f>IF(females!AJ26&gt;0,females!AJ26,"")</f>
        <v/>
      </c>
      <c r="X19" s="113" t="str">
        <f>IF(females!AJ28&gt;0,females!AJ28,"")</f>
        <v/>
      </c>
      <c r="Y19" s="113" t="str">
        <f>IF(females!AJ29&gt;0,females!AJ29,"")</f>
        <v/>
      </c>
      <c r="Z19" s="112" t="str">
        <f>IF(females!AJ30&gt;0,females!AJ30,"")</f>
        <v/>
      </c>
      <c r="AA19" s="113" t="str">
        <f>IF(females!AJ32&gt;0,females!AJ32,"")</f>
        <v/>
      </c>
      <c r="AB19" s="111" t="str">
        <f>IF(females!AJ33&gt;0,females!AJ33,"")</f>
        <v/>
      </c>
      <c r="AC19" s="112" t="str">
        <f>IF(females!AJ34&gt;0,females!AJ34,"")</f>
        <v/>
      </c>
      <c r="AD19" s="111" t="str">
        <f>IF(females!AJ36&gt;0,females!AJ36,"")</f>
        <v/>
      </c>
      <c r="AE19" s="111" t="str">
        <f>IF(females!AJ37&gt;0,females!AJ37,"")</f>
        <v/>
      </c>
      <c r="AF19" s="112" t="str">
        <f>IF(females!AJ38&gt;0,females!AJ38,"")</f>
        <v/>
      </c>
    </row>
    <row r="20" spans="1:32" ht="25.5" x14ac:dyDescent="0.2">
      <c r="A20" s="63" t="str">
        <f t="shared" ref="A20:B31" si="1">A$2</f>
        <v>Echiniscus latruncularis</v>
      </c>
      <c r="B20" s="79" t="str">
        <f t="shared" si="1"/>
        <v>ZA.502/513/542/544/545/553/555</v>
      </c>
      <c r="C20" s="101">
        <f>females!AL1</f>
        <v>19</v>
      </c>
      <c r="D20" s="102" t="str">
        <f>IF(females!AL3&gt;0,females!AL3,"")</f>
        <v/>
      </c>
      <c r="E20" s="113" t="str">
        <f>IF(females!AL5&gt;0,females!AL5,"")</f>
        <v/>
      </c>
      <c r="F20" s="113" t="str">
        <f>IF(females!AL7&gt;0,females!AL7,"")</f>
        <v/>
      </c>
      <c r="G20" s="113" t="str">
        <f>IF(females!AL8&gt;0,females!AL8,"")</f>
        <v/>
      </c>
      <c r="H20" s="113" t="str">
        <f>IF(females!AL9&gt;0,females!AL9,"")</f>
        <v/>
      </c>
      <c r="I20" s="113" t="str">
        <f>IF(females!AL10&gt;0,females!AL10,"")</f>
        <v/>
      </c>
      <c r="J20" s="113" t="str">
        <f>IF(females!AL11&gt;0,females!AL11,"")</f>
        <v/>
      </c>
      <c r="K20" s="112" t="str">
        <f>IF(females!AL12&gt;0,females!AL12,"")</f>
        <v/>
      </c>
      <c r="L20" s="115" t="str">
        <f>IF(females!AL14&gt;0,females!AL14,"")</f>
        <v/>
      </c>
      <c r="M20" s="113" t="str">
        <f>IF(females!AL15&gt;0,females!AL15,"")</f>
        <v/>
      </c>
      <c r="N20" s="113" t="str">
        <f>IF(females!AL16&gt;0,females!AL16,"")</f>
        <v/>
      </c>
      <c r="O20" s="113" t="str">
        <f>IF(females!AL17&gt;0,females!AL17,"")</f>
        <v/>
      </c>
      <c r="P20" s="113" t="str">
        <f>IF(females!AL18&gt;0,females!AL18,"")</f>
        <v/>
      </c>
      <c r="Q20" s="113" t="str">
        <f>IF(females!AL19&gt;0,females!AL19,"")</f>
        <v/>
      </c>
      <c r="R20" s="113" t="str">
        <f>IF(females!AL20&gt;0,females!AL20,"")</f>
        <v/>
      </c>
      <c r="S20" s="113" t="str">
        <f>IF(females!AL21&gt;0,females!AL21,"")</f>
        <v/>
      </c>
      <c r="T20" s="113" t="str">
        <f>IF(females!AL22&gt;0,females!AL22,"")</f>
        <v/>
      </c>
      <c r="U20" s="113" t="str">
        <f>IF(females!AL24&gt;0,females!AL24,"")</f>
        <v/>
      </c>
      <c r="V20" s="113" t="str">
        <f>IF(females!AL25&gt;0,females!AL25,"")</f>
        <v/>
      </c>
      <c r="W20" s="112" t="str">
        <f>IF(females!AL26&gt;0,females!AL26,"")</f>
        <v/>
      </c>
      <c r="X20" s="113" t="str">
        <f>IF(females!AL28&gt;0,females!AL28,"")</f>
        <v/>
      </c>
      <c r="Y20" s="113" t="str">
        <f>IF(females!AL29&gt;0,females!AL29,"")</f>
        <v/>
      </c>
      <c r="Z20" s="112" t="str">
        <f>IF(females!AL30&gt;0,females!AL30,"")</f>
        <v/>
      </c>
      <c r="AA20" s="113" t="str">
        <f>IF(females!AL32&gt;0,females!AL32,"")</f>
        <v/>
      </c>
      <c r="AB20" s="111" t="str">
        <f>IF(females!AL33&gt;0,females!AL33,"")</f>
        <v/>
      </c>
      <c r="AC20" s="112" t="str">
        <f>IF(females!AL34&gt;0,females!AL34,"")</f>
        <v/>
      </c>
      <c r="AD20" s="111" t="str">
        <f>IF(females!AL36&gt;0,females!AL36,"")</f>
        <v/>
      </c>
      <c r="AE20" s="111" t="str">
        <f>IF(females!AL37&gt;0,females!AL37,"")</f>
        <v/>
      </c>
      <c r="AF20" s="112" t="str">
        <f>IF(females!AL38&gt;0,females!AL38,"")</f>
        <v/>
      </c>
    </row>
    <row r="21" spans="1:32" ht="25.5" x14ac:dyDescent="0.2">
      <c r="A21" s="63" t="str">
        <f t="shared" si="1"/>
        <v>Echiniscus latruncularis</v>
      </c>
      <c r="B21" s="79" t="str">
        <f t="shared" si="1"/>
        <v>ZA.502/513/542/544/545/553/555</v>
      </c>
      <c r="C21" s="101">
        <f>females!AN1</f>
        <v>20</v>
      </c>
      <c r="D21" s="102" t="str">
        <f>IF(females!AN3&gt;0,females!AN3,"")</f>
        <v/>
      </c>
      <c r="E21" s="113" t="str">
        <f>IF(females!AN5&gt;0,females!AN5,"")</f>
        <v/>
      </c>
      <c r="F21" s="113" t="str">
        <f>IF(females!AN7&gt;0,females!AN7,"")</f>
        <v/>
      </c>
      <c r="G21" s="113" t="str">
        <f>IF(females!AN8&gt;0,females!AN8,"")</f>
        <v/>
      </c>
      <c r="H21" s="113" t="str">
        <f>IF(females!AN9&gt;0,females!AN9,"")</f>
        <v/>
      </c>
      <c r="I21" s="113" t="str">
        <f>IF(females!AN10&gt;0,females!AN10,"")</f>
        <v/>
      </c>
      <c r="J21" s="113" t="str">
        <f>IF(females!AN11&gt;0,females!AN11,"")</f>
        <v/>
      </c>
      <c r="K21" s="112" t="str">
        <f>IF(females!AN12&gt;0,females!AN12,"")</f>
        <v/>
      </c>
      <c r="L21" s="115" t="str">
        <f>IF(females!AN14&gt;0,females!AN14,"")</f>
        <v/>
      </c>
      <c r="M21" s="113" t="str">
        <f>IF(females!AN15&gt;0,females!AN15,"")</f>
        <v/>
      </c>
      <c r="N21" s="113" t="str">
        <f>IF(females!AN16&gt;0,females!AN16,"")</f>
        <v/>
      </c>
      <c r="O21" s="113" t="str">
        <f>IF(females!AN17&gt;0,females!AN17,"")</f>
        <v/>
      </c>
      <c r="P21" s="113" t="str">
        <f>IF(females!AN18&gt;0,females!AN18,"")</f>
        <v/>
      </c>
      <c r="Q21" s="113" t="str">
        <f>IF(females!AN19&gt;0,females!AN19,"")</f>
        <v/>
      </c>
      <c r="R21" s="113" t="str">
        <f>IF(females!AN20&gt;0,females!AN20,"")</f>
        <v/>
      </c>
      <c r="S21" s="113" t="str">
        <f>IF(females!AN21&gt;0,females!AN21,"")</f>
        <v/>
      </c>
      <c r="T21" s="113" t="str">
        <f>IF(females!AN22&gt;0,females!AN22,"")</f>
        <v/>
      </c>
      <c r="U21" s="113" t="str">
        <f>IF(females!AN24&gt;0,females!AN24,"")</f>
        <v/>
      </c>
      <c r="V21" s="113" t="str">
        <f>IF(females!AN25&gt;0,females!AN25,"")</f>
        <v/>
      </c>
      <c r="W21" s="112" t="str">
        <f>IF(females!AN26&gt;0,females!AN26,"")</f>
        <v/>
      </c>
      <c r="X21" s="113" t="str">
        <f>IF(females!AN28&gt;0,females!AN28,"")</f>
        <v/>
      </c>
      <c r="Y21" s="113" t="str">
        <f>IF(females!AN29&gt;0,females!AN29,"")</f>
        <v/>
      </c>
      <c r="Z21" s="112" t="str">
        <f>IF(females!AN30&gt;0,females!AN30,"")</f>
        <v/>
      </c>
      <c r="AA21" s="113" t="str">
        <f>IF(females!AN32&gt;0,females!AN32,"")</f>
        <v/>
      </c>
      <c r="AB21" s="111" t="str">
        <f>IF(females!AN33&gt;0,females!AN33,"")</f>
        <v/>
      </c>
      <c r="AC21" s="112" t="str">
        <f>IF(females!AN34&gt;0,females!AN34,"")</f>
        <v/>
      </c>
      <c r="AD21" s="111" t="str">
        <f>IF(females!AN36&gt;0,females!AN36,"")</f>
        <v/>
      </c>
      <c r="AE21" s="111" t="str">
        <f>IF(females!AN37&gt;0,females!AN37,"")</f>
        <v/>
      </c>
      <c r="AF21" s="112" t="str">
        <f>IF(females!AN38&gt;0,females!AN38,"")</f>
        <v/>
      </c>
    </row>
    <row r="22" spans="1:32" ht="25.5" x14ac:dyDescent="0.2">
      <c r="A22" s="63" t="str">
        <f t="shared" si="1"/>
        <v>Echiniscus latruncularis</v>
      </c>
      <c r="B22" s="79" t="str">
        <f t="shared" si="1"/>
        <v>ZA.502/513/542/544/545/553/555</v>
      </c>
      <c r="C22" s="101">
        <f>females!AP1</f>
        <v>21</v>
      </c>
      <c r="D22" s="102" t="str">
        <f>IF(females!AP3&gt;0,females!AP3,"")</f>
        <v/>
      </c>
      <c r="E22" s="113" t="str">
        <f>IF(females!AP5&gt;0,females!AP5,"")</f>
        <v/>
      </c>
      <c r="F22" s="113" t="str">
        <f>IF(females!AP7&gt;0,females!AP7,"")</f>
        <v/>
      </c>
      <c r="G22" s="113" t="str">
        <f>IF(females!AP8&gt;0,females!AP8,"")</f>
        <v/>
      </c>
      <c r="H22" s="113" t="str">
        <f>IF(females!AP9&gt;0,females!AP9,"")</f>
        <v/>
      </c>
      <c r="I22" s="113" t="str">
        <f>IF(females!AP10&gt;0,females!AP10,"")</f>
        <v/>
      </c>
      <c r="J22" s="113" t="str">
        <f>IF(females!AP11&gt;0,females!AP11,"")</f>
        <v/>
      </c>
      <c r="K22" s="112" t="str">
        <f>IF(females!AP12&gt;0,females!AP12,"")</f>
        <v/>
      </c>
      <c r="L22" s="115" t="str">
        <f>IF(females!AP14&gt;0,females!AP14,"")</f>
        <v/>
      </c>
      <c r="M22" s="113" t="str">
        <f>IF(females!AP15&gt;0,females!AP15,"")</f>
        <v/>
      </c>
      <c r="N22" s="113" t="str">
        <f>IF(females!AP16&gt;0,females!AP16,"")</f>
        <v/>
      </c>
      <c r="O22" s="113" t="str">
        <f>IF(females!AP17&gt;0,females!AP17,"")</f>
        <v/>
      </c>
      <c r="P22" s="113" t="str">
        <f>IF(females!AP18&gt;0,females!AP18,"")</f>
        <v/>
      </c>
      <c r="Q22" s="113" t="str">
        <f>IF(females!AP19&gt;0,females!AP19,"")</f>
        <v/>
      </c>
      <c r="R22" s="113" t="str">
        <f>IF(females!AP20&gt;0,females!AP20,"")</f>
        <v/>
      </c>
      <c r="S22" s="113" t="str">
        <f>IF(females!AP21&gt;0,females!AP21,"")</f>
        <v/>
      </c>
      <c r="T22" s="113" t="str">
        <f>IF(females!AP22&gt;0,females!AP22,"")</f>
        <v/>
      </c>
      <c r="U22" s="113" t="str">
        <f>IF(females!AP24&gt;0,females!AP24,"")</f>
        <v/>
      </c>
      <c r="V22" s="113" t="str">
        <f>IF(females!AP25&gt;0,females!AP25,"")</f>
        <v/>
      </c>
      <c r="W22" s="112" t="str">
        <f>IF(females!AP26&gt;0,females!AP26,"")</f>
        <v/>
      </c>
      <c r="X22" s="113" t="str">
        <f>IF(females!AP28&gt;0,females!AP28,"")</f>
        <v/>
      </c>
      <c r="Y22" s="113" t="str">
        <f>IF(females!AP29&gt;0,females!AP29,"")</f>
        <v/>
      </c>
      <c r="Z22" s="112" t="str">
        <f>IF(females!AP30&gt;0,females!AP30,"")</f>
        <v/>
      </c>
      <c r="AA22" s="113" t="str">
        <f>IF(females!AP32&gt;0,females!AP32,"")</f>
        <v/>
      </c>
      <c r="AB22" s="111" t="str">
        <f>IF(females!AP33&gt;0,females!AP33,"")</f>
        <v/>
      </c>
      <c r="AC22" s="112" t="str">
        <f>IF(females!AP34&gt;0,females!AP34,"")</f>
        <v/>
      </c>
      <c r="AD22" s="111" t="str">
        <f>IF(females!AP36&gt;0,females!AP36,"")</f>
        <v/>
      </c>
      <c r="AE22" s="111" t="str">
        <f>IF(females!AP37&gt;0,females!AP37,"")</f>
        <v/>
      </c>
      <c r="AF22" s="112" t="str">
        <f>IF(females!AP38&gt;0,females!AP38,"")</f>
        <v/>
      </c>
    </row>
    <row r="23" spans="1:32" ht="25.5" x14ac:dyDescent="0.2">
      <c r="A23" s="63" t="str">
        <f t="shared" si="1"/>
        <v>Echiniscus latruncularis</v>
      </c>
      <c r="B23" s="79" t="str">
        <f t="shared" si="1"/>
        <v>ZA.502/513/542/544/545/553/555</v>
      </c>
      <c r="C23" s="101">
        <f>females!AR1</f>
        <v>22</v>
      </c>
      <c r="D23" s="102" t="str">
        <f>IF(females!AR3&gt;0,females!AR3,"")</f>
        <v/>
      </c>
      <c r="E23" s="113" t="str">
        <f>IF(females!AR5&gt;0,females!AR5,"")</f>
        <v/>
      </c>
      <c r="F23" s="113" t="str">
        <f>IF(females!AR7&gt;0,females!AR7,"")</f>
        <v/>
      </c>
      <c r="G23" s="113" t="str">
        <f>IF(females!AR8&gt;0,females!AR8,"")</f>
        <v/>
      </c>
      <c r="H23" s="113" t="str">
        <f>IF(females!AR9&gt;0,females!AR9,"")</f>
        <v/>
      </c>
      <c r="I23" s="113" t="str">
        <f>IF(females!AR10&gt;0,females!AR10,"")</f>
        <v/>
      </c>
      <c r="J23" s="113" t="str">
        <f>IF(females!AR11&gt;0,females!AR11,"")</f>
        <v/>
      </c>
      <c r="K23" s="112" t="str">
        <f>IF(females!AR12&gt;0,females!AR12,"")</f>
        <v/>
      </c>
      <c r="L23" s="115" t="str">
        <f>IF(females!AR14&gt;0,females!AR14,"")</f>
        <v/>
      </c>
      <c r="M23" s="113" t="str">
        <f>IF(females!AR15&gt;0,females!AR15,"")</f>
        <v/>
      </c>
      <c r="N23" s="113" t="str">
        <f>IF(females!AR16&gt;0,females!AR16,"")</f>
        <v/>
      </c>
      <c r="O23" s="113" t="str">
        <f>IF(females!AR17&gt;0,females!AR17,"")</f>
        <v/>
      </c>
      <c r="P23" s="113" t="str">
        <f>IF(females!AR18&gt;0,females!AR18,"")</f>
        <v/>
      </c>
      <c r="Q23" s="113" t="str">
        <f>IF(females!AR19&gt;0,females!AR19,"")</f>
        <v/>
      </c>
      <c r="R23" s="113" t="str">
        <f>IF(females!AR20&gt;0,females!AR20,"")</f>
        <v/>
      </c>
      <c r="S23" s="113" t="str">
        <f>IF(females!AR21&gt;0,females!AR21,"")</f>
        <v/>
      </c>
      <c r="T23" s="113" t="str">
        <f>IF(females!AR22&gt;0,females!AR22,"")</f>
        <v/>
      </c>
      <c r="U23" s="113" t="str">
        <f>IF(females!AR24&gt;0,females!AR24,"")</f>
        <v/>
      </c>
      <c r="V23" s="113" t="str">
        <f>IF(females!AR25&gt;0,females!AR25,"")</f>
        <v/>
      </c>
      <c r="W23" s="112" t="str">
        <f>IF(females!AR26&gt;0,females!AR26,"")</f>
        <v/>
      </c>
      <c r="X23" s="113" t="str">
        <f>IF(females!AR28&gt;0,females!AR28,"")</f>
        <v/>
      </c>
      <c r="Y23" s="113" t="str">
        <f>IF(females!AR29&gt;0,females!AR29,"")</f>
        <v/>
      </c>
      <c r="Z23" s="112" t="str">
        <f>IF(females!AR30&gt;0,females!AR30,"")</f>
        <v/>
      </c>
      <c r="AA23" s="113" t="str">
        <f>IF(females!AR32&gt;0,females!AR32,"")</f>
        <v/>
      </c>
      <c r="AB23" s="111" t="str">
        <f>IF(females!AR33&gt;0,females!AR33,"")</f>
        <v/>
      </c>
      <c r="AC23" s="112" t="str">
        <f>IF(females!AR34&gt;0,females!AR34,"")</f>
        <v/>
      </c>
      <c r="AD23" s="111" t="str">
        <f>IF(females!AR36&gt;0,females!AR36,"")</f>
        <v/>
      </c>
      <c r="AE23" s="111" t="str">
        <f>IF(females!AR37&gt;0,females!AR37,"")</f>
        <v/>
      </c>
      <c r="AF23" s="112" t="str">
        <f>IF(females!AR38&gt;0,females!AR38,"")</f>
        <v/>
      </c>
    </row>
    <row r="24" spans="1:32" ht="25.5" x14ac:dyDescent="0.2">
      <c r="A24" s="63" t="str">
        <f t="shared" si="1"/>
        <v>Echiniscus latruncularis</v>
      </c>
      <c r="B24" s="79" t="str">
        <f t="shared" si="1"/>
        <v>ZA.502/513/542/544/545/553/555</v>
      </c>
      <c r="C24" s="101">
        <f>females!AT1</f>
        <v>23</v>
      </c>
      <c r="D24" s="102" t="str">
        <f>IF(females!AT3&gt;0,females!AT3,"")</f>
        <v/>
      </c>
      <c r="E24" s="113" t="str">
        <f>IF(females!AT5&gt;0,females!AT5,"")</f>
        <v/>
      </c>
      <c r="F24" s="113" t="str">
        <f>IF(females!AT7&gt;0,females!AT7,"")</f>
        <v/>
      </c>
      <c r="G24" s="113" t="str">
        <f>IF(females!AT8&gt;0,females!AT8,"")</f>
        <v/>
      </c>
      <c r="H24" s="113" t="str">
        <f>IF(females!AT9&gt;0,females!AT9,"")</f>
        <v/>
      </c>
      <c r="I24" s="113" t="str">
        <f>IF(females!AT10&gt;0,females!AT10,"")</f>
        <v/>
      </c>
      <c r="J24" s="113" t="str">
        <f>IF(females!AT11&gt;0,females!AT11,"")</f>
        <v/>
      </c>
      <c r="K24" s="112" t="str">
        <f>IF(females!AT12&gt;0,females!AT12,"")</f>
        <v/>
      </c>
      <c r="L24" s="115" t="str">
        <f>IF(females!AT14&gt;0,females!AT14,"")</f>
        <v/>
      </c>
      <c r="M24" s="113" t="str">
        <f>IF(females!AT15&gt;0,females!AT15,"")</f>
        <v/>
      </c>
      <c r="N24" s="113" t="str">
        <f>IF(females!AT16&gt;0,females!AT16,"")</f>
        <v/>
      </c>
      <c r="O24" s="113" t="str">
        <f>IF(females!AT17&gt;0,females!AT17,"")</f>
        <v/>
      </c>
      <c r="P24" s="113" t="str">
        <f>IF(females!AT18&gt;0,females!AT18,"")</f>
        <v/>
      </c>
      <c r="Q24" s="113" t="str">
        <f>IF(females!AT19&gt;0,females!AT19,"")</f>
        <v/>
      </c>
      <c r="R24" s="113" t="str">
        <f>IF(females!AT20&gt;0,females!AT20,"")</f>
        <v/>
      </c>
      <c r="S24" s="113" t="str">
        <f>IF(females!AT21&gt;0,females!AT21,"")</f>
        <v/>
      </c>
      <c r="T24" s="113" t="str">
        <f>IF(females!AT22&gt;0,females!AT22,"")</f>
        <v/>
      </c>
      <c r="U24" s="113" t="str">
        <f>IF(females!AT24&gt;0,females!AT24,"")</f>
        <v/>
      </c>
      <c r="V24" s="113" t="str">
        <f>IF(females!AT25&gt;0,females!AT25,"")</f>
        <v/>
      </c>
      <c r="W24" s="112" t="str">
        <f>IF(females!AT26&gt;0,females!AT26,"")</f>
        <v/>
      </c>
      <c r="X24" s="113" t="str">
        <f>IF(females!AT28&gt;0,females!AT28,"")</f>
        <v/>
      </c>
      <c r="Y24" s="113" t="str">
        <f>IF(females!AT29&gt;0,females!AT29,"")</f>
        <v/>
      </c>
      <c r="Z24" s="112" t="str">
        <f>IF(females!AT30&gt;0,females!AT30,"")</f>
        <v/>
      </c>
      <c r="AA24" s="113" t="str">
        <f>IF(females!AT32&gt;0,females!AT32,"")</f>
        <v/>
      </c>
      <c r="AB24" s="111" t="str">
        <f>IF(females!AT33&gt;0,females!AT33,"")</f>
        <v/>
      </c>
      <c r="AC24" s="112" t="str">
        <f>IF(females!AT34&gt;0,females!AT34,"")</f>
        <v/>
      </c>
      <c r="AD24" s="111" t="str">
        <f>IF(females!AT36&gt;0,females!AT36,"")</f>
        <v/>
      </c>
      <c r="AE24" s="111" t="str">
        <f>IF(females!AT37&gt;0,females!AT37,"")</f>
        <v/>
      </c>
      <c r="AF24" s="112" t="str">
        <f>IF(females!AT38&gt;0,females!AT38,"")</f>
        <v/>
      </c>
    </row>
    <row r="25" spans="1:32" ht="25.5" x14ac:dyDescent="0.2">
      <c r="A25" s="63" t="str">
        <f t="shared" si="1"/>
        <v>Echiniscus latruncularis</v>
      </c>
      <c r="B25" s="79" t="str">
        <f t="shared" si="1"/>
        <v>ZA.502/513/542/544/545/553/555</v>
      </c>
      <c r="C25" s="101">
        <f>females!AV1</f>
        <v>24</v>
      </c>
      <c r="D25" s="102" t="str">
        <f>IF(females!AV3&gt;0,females!AV3,"")</f>
        <v/>
      </c>
      <c r="E25" s="113" t="str">
        <f>IF(females!AV5&gt;0,females!AV5,"")</f>
        <v/>
      </c>
      <c r="F25" s="113" t="str">
        <f>IF(females!AV7&gt;0,females!AV7,"")</f>
        <v/>
      </c>
      <c r="G25" s="113" t="str">
        <f>IF(females!AV8&gt;0,females!AV8,"")</f>
        <v/>
      </c>
      <c r="H25" s="113" t="str">
        <f>IF(females!AV9&gt;0,females!AV9,"")</f>
        <v/>
      </c>
      <c r="I25" s="113" t="str">
        <f>IF(females!AV10&gt;0,females!AV10,"")</f>
        <v/>
      </c>
      <c r="J25" s="113" t="str">
        <f>IF(females!AV11&gt;0,females!AV11,"")</f>
        <v/>
      </c>
      <c r="K25" s="112" t="str">
        <f>IF(females!AV12&gt;0,females!AV12,"")</f>
        <v/>
      </c>
      <c r="L25" s="115" t="str">
        <f>IF(females!AV14&gt;0,females!AV14,"")</f>
        <v/>
      </c>
      <c r="M25" s="113" t="str">
        <f>IF(females!AV15&gt;0,females!AV15,"")</f>
        <v/>
      </c>
      <c r="N25" s="113" t="str">
        <f>IF(females!AV16&gt;0,females!AV16,"")</f>
        <v/>
      </c>
      <c r="O25" s="113" t="str">
        <f>IF(females!AV17&gt;0,females!AV17,"")</f>
        <v/>
      </c>
      <c r="P25" s="113" t="str">
        <f>IF(females!AV18&gt;0,females!AV18,"")</f>
        <v/>
      </c>
      <c r="Q25" s="113" t="str">
        <f>IF(females!AV19&gt;0,females!AV19,"")</f>
        <v/>
      </c>
      <c r="R25" s="113" t="str">
        <f>IF(females!AV20&gt;0,females!AV20,"")</f>
        <v/>
      </c>
      <c r="S25" s="113" t="str">
        <f>IF(females!AV21&gt;0,females!AV21,"")</f>
        <v/>
      </c>
      <c r="T25" s="113" t="str">
        <f>IF(females!AV22&gt;0,females!AV22,"")</f>
        <v/>
      </c>
      <c r="U25" s="113" t="str">
        <f>IF(females!AV24&gt;0,females!AV24,"")</f>
        <v/>
      </c>
      <c r="V25" s="113" t="str">
        <f>IF(females!AV25&gt;0,females!AV25,"")</f>
        <v/>
      </c>
      <c r="W25" s="112" t="str">
        <f>IF(females!AV26&gt;0,females!AV26,"")</f>
        <v/>
      </c>
      <c r="X25" s="113" t="str">
        <f>IF(females!AV28&gt;0,females!AV28,"")</f>
        <v/>
      </c>
      <c r="Y25" s="113" t="str">
        <f>IF(females!AV29&gt;0,females!AV29,"")</f>
        <v/>
      </c>
      <c r="Z25" s="112" t="str">
        <f>IF(females!AV30&gt;0,females!AV30,"")</f>
        <v/>
      </c>
      <c r="AA25" s="113" t="str">
        <f>IF(females!AV32&gt;0,females!AV32,"")</f>
        <v/>
      </c>
      <c r="AB25" s="111" t="str">
        <f>IF(females!AV33&gt;0,females!AV33,"")</f>
        <v/>
      </c>
      <c r="AC25" s="112" t="str">
        <f>IF(females!AV34&gt;0,females!AV34,"")</f>
        <v/>
      </c>
      <c r="AD25" s="111" t="str">
        <f>IF(females!AV36&gt;0,females!AV36,"")</f>
        <v/>
      </c>
      <c r="AE25" s="111" t="str">
        <f>IF(females!AV37&gt;0,females!AV37,"")</f>
        <v/>
      </c>
      <c r="AF25" s="112" t="str">
        <f>IF(females!AV38&gt;0,females!AV38,"")</f>
        <v/>
      </c>
    </row>
    <row r="26" spans="1:32" ht="25.5" x14ac:dyDescent="0.2">
      <c r="A26" s="63" t="str">
        <f t="shared" si="1"/>
        <v>Echiniscus latruncularis</v>
      </c>
      <c r="B26" s="79" t="str">
        <f t="shared" si="1"/>
        <v>ZA.502/513/542/544/545/553/555</v>
      </c>
      <c r="C26" s="101">
        <f>females!AX1</f>
        <v>25</v>
      </c>
      <c r="D26" s="102" t="str">
        <f>IF(females!AX3&gt;0,females!AX3,"")</f>
        <v/>
      </c>
      <c r="E26" s="113" t="str">
        <f>IF(females!AX5&gt;0,females!AX5,"")</f>
        <v/>
      </c>
      <c r="F26" s="113" t="str">
        <f>IF(females!AX7&gt;0,females!AX7,"")</f>
        <v/>
      </c>
      <c r="G26" s="113" t="str">
        <f>IF(females!AX8&gt;0,females!AX8,"")</f>
        <v/>
      </c>
      <c r="H26" s="113" t="str">
        <f>IF(females!AX9&gt;0,females!AX9,"")</f>
        <v/>
      </c>
      <c r="I26" s="113" t="str">
        <f>IF(females!AX10&gt;0,females!AX10,"")</f>
        <v/>
      </c>
      <c r="J26" s="113" t="str">
        <f>IF(females!AX11&gt;0,females!AX11,"")</f>
        <v/>
      </c>
      <c r="K26" s="112" t="str">
        <f>IF(females!AX12&gt;0,females!AX12,"")</f>
        <v/>
      </c>
      <c r="L26" s="115" t="str">
        <f>IF(females!AX14&gt;0,females!AX14,"")</f>
        <v/>
      </c>
      <c r="M26" s="113" t="str">
        <f>IF(females!AX15&gt;0,females!AX15,"")</f>
        <v/>
      </c>
      <c r="N26" s="113" t="str">
        <f>IF(females!AX16&gt;0,females!AX16,"")</f>
        <v/>
      </c>
      <c r="O26" s="113" t="str">
        <f>IF(females!AX17&gt;0,females!AX17,"")</f>
        <v/>
      </c>
      <c r="P26" s="113" t="str">
        <f>IF(females!AX18&gt;0,females!AX18,"")</f>
        <v/>
      </c>
      <c r="Q26" s="113" t="str">
        <f>IF(females!AX19&gt;0,females!AX19,"")</f>
        <v/>
      </c>
      <c r="R26" s="113" t="str">
        <f>IF(females!AX20&gt;0,females!AX20,"")</f>
        <v/>
      </c>
      <c r="S26" s="113" t="str">
        <f>IF(females!AX21&gt;0,females!AX21,"")</f>
        <v/>
      </c>
      <c r="T26" s="113" t="str">
        <f>IF(females!AX22&gt;0,females!AX22,"")</f>
        <v/>
      </c>
      <c r="U26" s="113" t="str">
        <f>IF(females!AX24&gt;0,females!AX24,"")</f>
        <v/>
      </c>
      <c r="V26" s="113" t="str">
        <f>IF(females!AX25&gt;0,females!AX25,"")</f>
        <v/>
      </c>
      <c r="W26" s="112" t="str">
        <f>IF(females!AX26&gt;0,females!AX26,"")</f>
        <v/>
      </c>
      <c r="X26" s="113" t="str">
        <f>IF(females!AX28&gt;0,females!AX28,"")</f>
        <v/>
      </c>
      <c r="Y26" s="113" t="str">
        <f>IF(females!AX29&gt;0,females!AX29,"")</f>
        <v/>
      </c>
      <c r="Z26" s="112" t="str">
        <f>IF(females!AX30&gt;0,females!AX30,"")</f>
        <v/>
      </c>
      <c r="AA26" s="113" t="str">
        <f>IF(females!AX32&gt;0,females!AX32,"")</f>
        <v/>
      </c>
      <c r="AB26" s="111" t="str">
        <f>IF(females!AX33&gt;0,females!AX33,"")</f>
        <v/>
      </c>
      <c r="AC26" s="112" t="str">
        <f>IF(females!AX34&gt;0,females!AX34,"")</f>
        <v/>
      </c>
      <c r="AD26" s="111" t="str">
        <f>IF(females!AX36&gt;0,females!AX36,"")</f>
        <v/>
      </c>
      <c r="AE26" s="111" t="str">
        <f>IF(females!AX37&gt;0,females!AX37,"")</f>
        <v/>
      </c>
      <c r="AF26" s="112" t="str">
        <f>IF(females!AX38&gt;0,females!AX38,"")</f>
        <v/>
      </c>
    </row>
    <row r="27" spans="1:32" ht="25.5" x14ac:dyDescent="0.2">
      <c r="A27" s="63" t="str">
        <f t="shared" si="1"/>
        <v>Echiniscus latruncularis</v>
      </c>
      <c r="B27" s="79" t="str">
        <f t="shared" si="1"/>
        <v>ZA.502/513/542/544/545/553/555</v>
      </c>
      <c r="C27" s="101">
        <f>females!AZ1</f>
        <v>26</v>
      </c>
      <c r="D27" s="102" t="str">
        <f>IF(females!AZ3&gt;0,females!AZ3,"")</f>
        <v/>
      </c>
      <c r="E27" s="113" t="str">
        <f>IF(females!AZ5&gt;0,females!AZ5,"")</f>
        <v/>
      </c>
      <c r="F27" s="113" t="str">
        <f>IF(females!AZ7&gt;0,females!AZ7,"")</f>
        <v/>
      </c>
      <c r="G27" s="113" t="str">
        <f>IF(females!AZ8&gt;0,females!AZ8,"")</f>
        <v/>
      </c>
      <c r="H27" s="113" t="str">
        <f>IF(females!AZ9&gt;0,females!AZ9,"")</f>
        <v/>
      </c>
      <c r="I27" s="113" t="str">
        <f>IF(females!AZ10&gt;0,females!AZ10,"")</f>
        <v/>
      </c>
      <c r="J27" s="113" t="str">
        <f>IF(females!AZ11&gt;0,females!AZ11,"")</f>
        <v/>
      </c>
      <c r="K27" s="112" t="str">
        <f>IF(females!AZ12&gt;0,females!AZ12,"")</f>
        <v/>
      </c>
      <c r="L27" s="115" t="str">
        <f>IF(females!AZ14&gt;0,females!AZ14,"")</f>
        <v/>
      </c>
      <c r="M27" s="113" t="str">
        <f>IF(females!AZ15&gt;0,females!AZ15,"")</f>
        <v/>
      </c>
      <c r="N27" s="113" t="str">
        <f>IF(females!AZ16&gt;0,females!AZ16,"")</f>
        <v/>
      </c>
      <c r="O27" s="113" t="str">
        <f>IF(females!AZ17&gt;0,females!AZ17,"")</f>
        <v/>
      </c>
      <c r="P27" s="113" t="str">
        <f>IF(females!AZ18&gt;0,females!AZ18,"")</f>
        <v/>
      </c>
      <c r="Q27" s="113" t="str">
        <f>IF(females!AZ19&gt;0,females!AZ19,"")</f>
        <v/>
      </c>
      <c r="R27" s="113" t="str">
        <f>IF(females!AZ20&gt;0,females!AZ20,"")</f>
        <v/>
      </c>
      <c r="S27" s="113" t="str">
        <f>IF(females!AZ21&gt;0,females!AZ21,"")</f>
        <v/>
      </c>
      <c r="T27" s="113" t="str">
        <f>IF(females!AZ22&gt;0,females!AZ22,"")</f>
        <v/>
      </c>
      <c r="U27" s="113" t="str">
        <f>IF(females!AZ24&gt;0,females!AZ24,"")</f>
        <v/>
      </c>
      <c r="V27" s="113" t="str">
        <f>IF(females!AZ25&gt;0,females!AZ25,"")</f>
        <v/>
      </c>
      <c r="W27" s="112" t="str">
        <f>IF(females!AZ26&gt;0,females!AZ26,"")</f>
        <v/>
      </c>
      <c r="X27" s="113" t="str">
        <f>IF(females!AZ28&gt;0,females!AZ28,"")</f>
        <v/>
      </c>
      <c r="Y27" s="113" t="str">
        <f>IF(females!AZ29&gt;0,females!AZ29,"")</f>
        <v/>
      </c>
      <c r="Z27" s="112" t="str">
        <f>IF(females!AZ30&gt;0,females!AZ30,"")</f>
        <v/>
      </c>
      <c r="AA27" s="113" t="str">
        <f>IF(females!AZ32&gt;0,females!AZ32,"")</f>
        <v/>
      </c>
      <c r="AB27" s="111" t="str">
        <f>IF(females!AZ33&gt;0,females!AZ33,"")</f>
        <v/>
      </c>
      <c r="AC27" s="112" t="str">
        <f>IF(females!AZ34&gt;0,females!AZ34,"")</f>
        <v/>
      </c>
      <c r="AD27" s="111" t="str">
        <f>IF(females!AZ36&gt;0,females!AZ36,"")</f>
        <v/>
      </c>
      <c r="AE27" s="111" t="str">
        <f>IF(females!AZ37&gt;0,females!AZ37,"")</f>
        <v/>
      </c>
      <c r="AF27" s="112" t="str">
        <f>IF(females!AZ38&gt;0,females!AZ38,"")</f>
        <v/>
      </c>
    </row>
    <row r="28" spans="1:32" ht="25.5" x14ac:dyDescent="0.2">
      <c r="A28" s="63" t="str">
        <f t="shared" si="1"/>
        <v>Echiniscus latruncularis</v>
      </c>
      <c r="B28" s="79" t="str">
        <f t="shared" si="1"/>
        <v>ZA.502/513/542/544/545/553/555</v>
      </c>
      <c r="C28" s="101">
        <f>females!BB1</f>
        <v>27</v>
      </c>
      <c r="D28" s="102" t="str">
        <f>IF(females!BB3&gt;0,females!BB3,"")</f>
        <v/>
      </c>
      <c r="E28" s="113" t="str">
        <f>IF(females!BB5&gt;0,females!BB5,"")</f>
        <v/>
      </c>
      <c r="F28" s="113" t="str">
        <f>IF(females!BB7&gt;0,females!BB7,"")</f>
        <v/>
      </c>
      <c r="G28" s="113" t="str">
        <f>IF(females!BB8&gt;0,females!BB8,"")</f>
        <v/>
      </c>
      <c r="H28" s="113" t="str">
        <f>IF(females!BB9&gt;0,females!BB9,"")</f>
        <v/>
      </c>
      <c r="I28" s="113" t="str">
        <f>IF(females!BB10&gt;0,females!BB10,"")</f>
        <v/>
      </c>
      <c r="J28" s="113" t="str">
        <f>IF(females!BB11&gt;0,females!BB11,"")</f>
        <v/>
      </c>
      <c r="K28" s="112" t="str">
        <f>IF(females!BB12&gt;0,females!BB12,"")</f>
        <v/>
      </c>
      <c r="L28" s="115" t="str">
        <f>IF(females!BB14&gt;0,females!BB14,"")</f>
        <v/>
      </c>
      <c r="M28" s="113" t="str">
        <f>IF(females!BB15&gt;0,females!BB15,"")</f>
        <v/>
      </c>
      <c r="N28" s="113" t="str">
        <f>IF(females!BB16&gt;0,females!BB16,"")</f>
        <v/>
      </c>
      <c r="O28" s="113" t="str">
        <f>IF(females!BB17&gt;0,females!BB17,"")</f>
        <v/>
      </c>
      <c r="P28" s="113" t="str">
        <f>IF(females!BB18&gt;0,females!BB18,"")</f>
        <v/>
      </c>
      <c r="Q28" s="113" t="str">
        <f>IF(females!BB19&gt;0,females!BB19,"")</f>
        <v/>
      </c>
      <c r="R28" s="113" t="str">
        <f>IF(females!BB20&gt;0,females!BB20,"")</f>
        <v/>
      </c>
      <c r="S28" s="113" t="str">
        <f>IF(females!BB21&gt;0,females!BB21,"")</f>
        <v/>
      </c>
      <c r="T28" s="113" t="str">
        <f>IF(females!BB22&gt;0,females!BB22,"")</f>
        <v/>
      </c>
      <c r="U28" s="113" t="str">
        <f>IF(females!BB24&gt;0,females!BB24,"")</f>
        <v/>
      </c>
      <c r="V28" s="113" t="str">
        <f>IF(females!BB25&gt;0,females!BB25,"")</f>
        <v/>
      </c>
      <c r="W28" s="112" t="str">
        <f>IF(females!BB26&gt;0,females!BB26,"")</f>
        <v/>
      </c>
      <c r="X28" s="113" t="str">
        <f>IF(females!BB28&gt;0,females!BB28,"")</f>
        <v/>
      </c>
      <c r="Y28" s="113" t="str">
        <f>IF(females!BB29&gt;0,females!BB29,"")</f>
        <v/>
      </c>
      <c r="Z28" s="112" t="str">
        <f>IF(females!BB30&gt;0,females!BB30,"")</f>
        <v/>
      </c>
      <c r="AA28" s="113" t="str">
        <f>IF(females!BB32&gt;0,females!BB32,"")</f>
        <v/>
      </c>
      <c r="AB28" s="111" t="str">
        <f>IF(females!BB33&gt;0,females!BB33,"")</f>
        <v/>
      </c>
      <c r="AC28" s="112" t="str">
        <f>IF(females!BB34&gt;0,females!BB34,"")</f>
        <v/>
      </c>
      <c r="AD28" s="111" t="str">
        <f>IF(females!BB36&gt;0,females!BB36,"")</f>
        <v/>
      </c>
      <c r="AE28" s="111" t="str">
        <f>IF(females!BB37&gt;0,females!BB37,"")</f>
        <v/>
      </c>
      <c r="AF28" s="112" t="str">
        <f>IF(females!BB38&gt;0,females!BB38,"")</f>
        <v/>
      </c>
    </row>
    <row r="29" spans="1:32" ht="25.5" x14ac:dyDescent="0.2">
      <c r="A29" s="63" t="str">
        <f t="shared" si="1"/>
        <v>Echiniscus latruncularis</v>
      </c>
      <c r="B29" s="79" t="str">
        <f t="shared" si="1"/>
        <v>ZA.502/513/542/544/545/553/555</v>
      </c>
      <c r="C29" s="101">
        <f>females!BD1</f>
        <v>28</v>
      </c>
      <c r="D29" s="102" t="str">
        <f>IF(females!BD3&gt;0,females!BD3,"")</f>
        <v/>
      </c>
      <c r="E29" s="113" t="str">
        <f>IF(females!BD5&gt;0,females!BD5,"")</f>
        <v/>
      </c>
      <c r="F29" s="113" t="str">
        <f>IF(females!BD7&gt;0,females!BD7,"")</f>
        <v/>
      </c>
      <c r="G29" s="113" t="str">
        <f>IF(females!BD8&gt;0,females!BD8,"")</f>
        <v/>
      </c>
      <c r="H29" s="113" t="str">
        <f>IF(females!BD9&gt;0,females!BD9,"")</f>
        <v/>
      </c>
      <c r="I29" s="113" t="str">
        <f>IF(females!BD10&gt;0,females!BD10,"")</f>
        <v/>
      </c>
      <c r="J29" s="113" t="str">
        <f>IF(females!BD11&gt;0,females!BD11,"")</f>
        <v/>
      </c>
      <c r="K29" s="112" t="str">
        <f>IF(females!BD12&gt;0,females!BD12,"")</f>
        <v/>
      </c>
      <c r="L29" s="115" t="str">
        <f>IF(females!BD14&gt;0,females!BD14,"")</f>
        <v/>
      </c>
      <c r="M29" s="113" t="str">
        <f>IF(females!BD15&gt;0,females!BD15,"")</f>
        <v/>
      </c>
      <c r="N29" s="113" t="str">
        <f>IF(females!BD16&gt;0,females!BD16,"")</f>
        <v/>
      </c>
      <c r="O29" s="113" t="str">
        <f>IF(females!BD17&gt;0,females!BD17,"")</f>
        <v/>
      </c>
      <c r="P29" s="113" t="str">
        <f>IF(females!BD18&gt;0,females!BD18,"")</f>
        <v/>
      </c>
      <c r="Q29" s="113" t="str">
        <f>IF(females!BD19&gt;0,females!BD19,"")</f>
        <v/>
      </c>
      <c r="R29" s="113" t="str">
        <f>IF(females!BD20&gt;0,females!BD20,"")</f>
        <v/>
      </c>
      <c r="S29" s="113" t="str">
        <f>IF(females!BD21&gt;0,females!BD21,"")</f>
        <v/>
      </c>
      <c r="T29" s="113" t="str">
        <f>IF(females!BD22&gt;0,females!BD22,"")</f>
        <v/>
      </c>
      <c r="U29" s="113" t="str">
        <f>IF(females!BD24&gt;0,females!BD24,"")</f>
        <v/>
      </c>
      <c r="V29" s="113" t="str">
        <f>IF(females!BD25&gt;0,females!BD25,"")</f>
        <v/>
      </c>
      <c r="W29" s="112" t="str">
        <f>IF(females!BD26&gt;0,females!BD26,"")</f>
        <v/>
      </c>
      <c r="X29" s="113" t="str">
        <f>IF(females!BD28&gt;0,females!BD28,"")</f>
        <v/>
      </c>
      <c r="Y29" s="113" t="str">
        <f>IF(females!BD29&gt;0,females!BD29,"")</f>
        <v/>
      </c>
      <c r="Z29" s="112" t="str">
        <f>IF(females!BD30&gt;0,females!BD30,"")</f>
        <v/>
      </c>
      <c r="AA29" s="113" t="str">
        <f>IF(females!BD32&gt;0,females!BD32,"")</f>
        <v/>
      </c>
      <c r="AB29" s="111" t="str">
        <f>IF(females!BD33&gt;0,females!BD33,"")</f>
        <v/>
      </c>
      <c r="AC29" s="112" t="str">
        <f>IF(females!BD34&gt;0,females!BD34,"")</f>
        <v/>
      </c>
      <c r="AD29" s="111" t="str">
        <f>IF(females!BD36&gt;0,females!BD36,"")</f>
        <v/>
      </c>
      <c r="AE29" s="111" t="str">
        <f>IF(females!BD37&gt;0,females!BD37,"")</f>
        <v/>
      </c>
      <c r="AF29" s="112" t="str">
        <f>IF(females!BD38&gt;0,females!BD38,"")</f>
        <v/>
      </c>
    </row>
    <row r="30" spans="1:32" ht="25.5" x14ac:dyDescent="0.2">
      <c r="A30" s="63" t="str">
        <f t="shared" si="1"/>
        <v>Echiniscus latruncularis</v>
      </c>
      <c r="B30" s="79" t="str">
        <f t="shared" si="1"/>
        <v>ZA.502/513/542/544/545/553/555</v>
      </c>
      <c r="C30" s="101">
        <f>females!BF1</f>
        <v>29</v>
      </c>
      <c r="D30" s="102" t="str">
        <f>IF(females!BF3&gt;0,females!BF3,"")</f>
        <v/>
      </c>
      <c r="E30" s="113" t="str">
        <f>IF(females!BF5&gt;0,females!BF5,"")</f>
        <v/>
      </c>
      <c r="F30" s="113" t="str">
        <f>IF(females!BF7&gt;0,females!BF7,"")</f>
        <v/>
      </c>
      <c r="G30" s="113" t="str">
        <f>IF(females!BF8&gt;0,females!BF8,"")</f>
        <v/>
      </c>
      <c r="H30" s="113" t="str">
        <f>IF(females!BF9&gt;0,females!BF9,"")</f>
        <v/>
      </c>
      <c r="I30" s="113" t="str">
        <f>IF(females!BF10&gt;0,females!BF10,"")</f>
        <v/>
      </c>
      <c r="J30" s="113" t="str">
        <f>IF(females!BF11&gt;0,females!BF11,"")</f>
        <v/>
      </c>
      <c r="K30" s="112" t="str">
        <f>IF(females!BF12&gt;0,females!BF12,"")</f>
        <v/>
      </c>
      <c r="L30" s="115" t="str">
        <f>IF(females!BF14&gt;0,females!BF14,"")</f>
        <v/>
      </c>
      <c r="M30" s="113" t="str">
        <f>IF(females!BF15&gt;0,females!BF15,"")</f>
        <v/>
      </c>
      <c r="N30" s="113" t="str">
        <f>IF(females!BF16&gt;0,females!BF16,"")</f>
        <v/>
      </c>
      <c r="O30" s="113" t="str">
        <f>IF(females!BF17&gt;0,females!BF17,"")</f>
        <v/>
      </c>
      <c r="P30" s="113" t="str">
        <f>IF(females!BF18&gt;0,females!BF18,"")</f>
        <v/>
      </c>
      <c r="Q30" s="113" t="str">
        <f>IF(females!BF19&gt;0,females!BF19,"")</f>
        <v/>
      </c>
      <c r="R30" s="113" t="str">
        <f>IF(females!BF20&gt;0,females!BF20,"")</f>
        <v/>
      </c>
      <c r="S30" s="113" t="str">
        <f>IF(females!BF21&gt;0,females!BF21,"")</f>
        <v/>
      </c>
      <c r="T30" s="113" t="str">
        <f>IF(females!BF22&gt;0,females!BF22,"")</f>
        <v/>
      </c>
      <c r="U30" s="113" t="str">
        <f>IF(females!BF24&gt;0,females!BF24,"")</f>
        <v/>
      </c>
      <c r="V30" s="113" t="str">
        <f>IF(females!BF25&gt;0,females!BF25,"")</f>
        <v/>
      </c>
      <c r="W30" s="112" t="str">
        <f>IF(females!BF26&gt;0,females!BF26,"")</f>
        <v/>
      </c>
      <c r="X30" s="113" t="str">
        <f>IF(females!BF28&gt;0,females!BF28,"")</f>
        <v/>
      </c>
      <c r="Y30" s="113" t="str">
        <f>IF(females!BF29&gt;0,females!BF29,"")</f>
        <v/>
      </c>
      <c r="Z30" s="112" t="str">
        <f>IF(females!BF30&gt;0,females!BF30,"")</f>
        <v/>
      </c>
      <c r="AA30" s="113" t="str">
        <f>IF(females!BF32&gt;0,females!BF32,"")</f>
        <v/>
      </c>
      <c r="AB30" s="111" t="str">
        <f>IF(females!BF33&gt;0,females!BF33,"")</f>
        <v/>
      </c>
      <c r="AC30" s="112" t="str">
        <f>IF(females!BF34&gt;0,females!BF34,"")</f>
        <v/>
      </c>
      <c r="AD30" s="111" t="str">
        <f>IF(females!BF36&gt;0,females!BF36,"")</f>
        <v/>
      </c>
      <c r="AE30" s="111" t="str">
        <f>IF(females!BF37&gt;0,females!BF37,"")</f>
        <v/>
      </c>
      <c r="AF30" s="112" t="str">
        <f>IF(females!BF38&gt;0,females!BF38,"")</f>
        <v/>
      </c>
    </row>
    <row r="31" spans="1:32" ht="25.5" x14ac:dyDescent="0.2">
      <c r="A31" s="63" t="str">
        <f t="shared" si="1"/>
        <v>Echiniscus latruncularis</v>
      </c>
      <c r="B31" s="79" t="str">
        <f t="shared" si="1"/>
        <v>ZA.502/513/542/544/545/553/555</v>
      </c>
      <c r="C31" s="101">
        <f>females!BH1</f>
        <v>30</v>
      </c>
      <c r="D31" s="102" t="str">
        <f>IF(females!BH3&gt;0,females!BH3,"")</f>
        <v/>
      </c>
      <c r="E31" s="113" t="str">
        <f>IF(females!BH5&gt;0,females!BH5,"")</f>
        <v/>
      </c>
      <c r="F31" s="113" t="str">
        <f>IF(females!BH7&gt;0,females!BH7,"")</f>
        <v/>
      </c>
      <c r="G31" s="113" t="str">
        <f>IF(females!BH8&gt;0,females!BH8,"")</f>
        <v/>
      </c>
      <c r="H31" s="113" t="str">
        <f>IF(females!BH9&gt;0,females!BH9,"")</f>
        <v/>
      </c>
      <c r="I31" s="113" t="str">
        <f>IF(females!BH10&gt;0,females!BH10,"")</f>
        <v/>
      </c>
      <c r="J31" s="113" t="str">
        <f>IF(females!BH11&gt;0,females!BH11,"")</f>
        <v/>
      </c>
      <c r="K31" s="112" t="str">
        <f>IF(females!BH12&gt;0,females!BH12,"")</f>
        <v/>
      </c>
      <c r="L31" s="115" t="str">
        <f>IF(females!BH14&gt;0,females!BH14,"")</f>
        <v/>
      </c>
      <c r="M31" s="113" t="str">
        <f>IF(females!BH15&gt;0,females!BH15,"")</f>
        <v/>
      </c>
      <c r="N31" s="113" t="str">
        <f>IF(females!BH16&gt;0,females!BH16,"")</f>
        <v/>
      </c>
      <c r="O31" s="113" t="str">
        <f>IF(females!BH17&gt;0,females!BH17,"")</f>
        <v/>
      </c>
      <c r="P31" s="113" t="str">
        <f>IF(females!BH18&gt;0,females!BH18,"")</f>
        <v/>
      </c>
      <c r="Q31" s="113" t="str">
        <f>IF(females!BH19&gt;0,females!BH19,"")</f>
        <v/>
      </c>
      <c r="R31" s="113" t="str">
        <f>IF(females!BH20&gt;0,females!BH20,"")</f>
        <v/>
      </c>
      <c r="S31" s="113" t="str">
        <f>IF(females!BH21&gt;0,females!BH21,"")</f>
        <v/>
      </c>
      <c r="T31" s="113" t="str">
        <f>IF(females!BH22&gt;0,females!BH22,"")</f>
        <v/>
      </c>
      <c r="U31" s="113" t="str">
        <f>IF(females!BH24&gt;0,females!BH24,"")</f>
        <v/>
      </c>
      <c r="V31" s="113" t="str">
        <f>IF(females!BH25&gt;0,females!BH25,"")</f>
        <v/>
      </c>
      <c r="W31" s="112" t="str">
        <f>IF(females!BH26&gt;0,females!BH26,"")</f>
        <v/>
      </c>
      <c r="X31" s="113" t="str">
        <f>IF(females!BH28&gt;0,females!BH28,"")</f>
        <v/>
      </c>
      <c r="Y31" s="113" t="str">
        <f>IF(females!BH29&gt;0,females!BH29,"")</f>
        <v/>
      </c>
      <c r="Z31" s="112" t="str">
        <f>IF(females!BH30&gt;0,females!BH30,"")</f>
        <v/>
      </c>
      <c r="AA31" s="113" t="str">
        <f>IF(females!BH32&gt;0,females!BH32,"")</f>
        <v/>
      </c>
      <c r="AB31" s="111" t="str">
        <f>IF(females!BH33&gt;0,females!BH33,"")</f>
        <v/>
      </c>
      <c r="AC31" s="112" t="str">
        <f>IF(females!BH34&gt;0,females!BH34,"")</f>
        <v/>
      </c>
      <c r="AD31" s="111" t="str">
        <f>IF(females!BH36&gt;0,females!BH36,"")</f>
        <v/>
      </c>
      <c r="AE31" s="111" t="str">
        <f>IF(females!BH37&gt;0,females!BH37,"")</f>
        <v/>
      </c>
      <c r="AF31" s="112" t="str">
        <f>IF(females!BH38&gt;0,females!BH38,"")</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Y31"/>
  <sheetViews>
    <sheetView zoomScaleNormal="100" workbookViewId="0">
      <pane xSplit="3" ySplit="1" topLeftCell="D5" activePane="bottomRight" state="frozen"/>
      <selection pane="topRight"/>
      <selection pane="bottomLeft"/>
      <selection pane="bottomRight" activeCell="R1" sqref="R1:R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'females_stats (μm)'!A$2</f>
        <v>Echiniscus latruncularis</v>
      </c>
      <c r="B2" s="78" t="str">
        <f>'females_stats (μm)'!B$2</f>
        <v>ZA.502/513/542/544/545/553/555</v>
      </c>
      <c r="C2" s="101" t="str">
        <f>females!B1</f>
        <v>1 (HOL)</v>
      </c>
      <c r="D2" s="103">
        <f>IF(females!C3&gt;0,females!C3,"")</f>
        <v>507.75444264943462</v>
      </c>
      <c r="E2" s="116">
        <f>IF(females!C7&gt;0,females!C7,"")</f>
        <v>32.794830371567045</v>
      </c>
      <c r="F2" s="116">
        <f>IF(females!C8&gt;0,females!C8,"")</f>
        <v>17.932148626817447</v>
      </c>
      <c r="G2" s="116">
        <f>IF(females!C9&gt;0,females!C9,"")</f>
        <v>38.772213247172857</v>
      </c>
      <c r="H2" s="116">
        <f>IF(females!C10&gt;0,females!C10,"")</f>
        <v>13.731825525040389</v>
      </c>
      <c r="I2" s="116">
        <f>IF(females!C11&gt;0,females!C11,"")</f>
        <v>75.121163166397423</v>
      </c>
      <c r="J2" s="117" t="str">
        <f>IF(females!C14&gt;0,females!C14,"")</f>
        <v/>
      </c>
      <c r="K2" s="116">
        <f>IF(females!C15&gt;0,females!C15,"")</f>
        <v>87.237479806138936</v>
      </c>
      <c r="L2" s="116">
        <f>IF(females!C16&gt;0,females!C16,"")</f>
        <v>81.260096930533109</v>
      </c>
      <c r="M2" s="116">
        <f>IF(females!C17&gt;0,females!C17,"")</f>
        <v>55.088852988691443</v>
      </c>
      <c r="N2" s="116" t="str">
        <f>IF(females!C18&gt;0,females!C18,"")</f>
        <v/>
      </c>
      <c r="O2" s="116">
        <f>IF(females!C19&gt;0,females!C19,"")</f>
        <v>79.48303715670437</v>
      </c>
      <c r="P2" s="116">
        <f>IF(females!C20&gt;0,females!C20,"")</f>
        <v>9.2084006462035539</v>
      </c>
      <c r="Q2" s="116">
        <f>IF(females!C21&gt;0,females!C21,"")</f>
        <v>10.662358642972535</v>
      </c>
      <c r="R2" s="116">
        <f>IF(females!C24&gt;0,females!C24,"")</f>
        <v>30.533117932148624</v>
      </c>
      <c r="S2" s="116">
        <f>IF(females!C25&gt;0,females!C25,"")</f>
        <v>8.0775444264943452</v>
      </c>
      <c r="T2" s="116" t="str">
        <f>IF(females!C28&gt;0,females!C28,"")</f>
        <v/>
      </c>
      <c r="U2" s="116" t="str">
        <f>IF(females!C29&gt;0,females!C29,"")</f>
        <v/>
      </c>
      <c r="V2" s="116">
        <f>IF(females!C32&gt;0,females!C32,"")</f>
        <v>33.764135702746358</v>
      </c>
      <c r="W2" s="118">
        <f>IF(females!C33&gt;0,females!C33,"")</f>
        <v>6.6235864297253633</v>
      </c>
      <c r="X2" s="118" t="str">
        <f>IF(females!C36&gt;0,females!C36,"")</f>
        <v/>
      </c>
      <c r="Y2" s="118" t="str">
        <f>IF(females!C37&gt;0,females!C37,"")</f>
        <v/>
      </c>
    </row>
    <row r="3" spans="1:25" ht="25.5" x14ac:dyDescent="0.2">
      <c r="A3" s="63" t="str">
        <f>'females_stats (μm)'!A$2</f>
        <v>Echiniscus latruncularis</v>
      </c>
      <c r="B3" s="78" t="str">
        <f>'females_stats (μm)'!B$2</f>
        <v>ZA.502/513/542/544/545/553/555</v>
      </c>
      <c r="C3" s="101">
        <f>females!D1</f>
        <v>2</v>
      </c>
      <c r="D3" s="103">
        <f>IF(females!E3&gt;0,females!E3,"")</f>
        <v>453.16455696202536</v>
      </c>
      <c r="E3" s="118">
        <f>IF(females!E7&gt;0,females!E7,"")</f>
        <v>31.786216596343181</v>
      </c>
      <c r="F3" s="118">
        <f>IF(females!E8&gt;0,females!E8,"")</f>
        <v>15.752461322081576</v>
      </c>
      <c r="G3" s="118">
        <f>IF(females!E9&gt;0,females!E9,"")</f>
        <v>37.974683544303801</v>
      </c>
      <c r="H3" s="118">
        <f>IF(females!E10&gt;0,females!E10,"")</f>
        <v>11.673699015471168</v>
      </c>
      <c r="I3" s="118">
        <f>IF(females!E11&gt;0,females!E11,"")</f>
        <v>80.309423347398038</v>
      </c>
      <c r="J3" s="119">
        <f>IF(females!E14&gt;0,females!E14,"")</f>
        <v>51.898734177215189</v>
      </c>
      <c r="K3" s="118">
        <f>IF(females!E15&gt;0,females!E15,"")</f>
        <v>46.694796061884674</v>
      </c>
      <c r="L3" s="118">
        <f>IF(females!E16&gt;0,females!E16,"")</f>
        <v>59.915611814346001</v>
      </c>
      <c r="M3" s="118">
        <f>IF(females!E17&gt;0,females!E17,"")</f>
        <v>49.929676511954995</v>
      </c>
      <c r="N3" s="118" t="str">
        <f>IF(females!E18&gt;0,females!E18,"")</f>
        <v/>
      </c>
      <c r="O3" s="118">
        <f>IF(females!E19&gt;0,females!E19,"")</f>
        <v>42.475386779184248</v>
      </c>
      <c r="P3" s="118">
        <f>IF(females!E20&gt;0,females!E20,"")</f>
        <v>5.2039381153305211</v>
      </c>
      <c r="Q3" s="118">
        <f>IF(females!E21&gt;0,females!E21,"")</f>
        <v>7.7355836849507735</v>
      </c>
      <c r="R3" s="118">
        <f>IF(females!E24&gt;0,females!E24,"")</f>
        <v>25.879043600562589</v>
      </c>
      <c r="S3" s="118">
        <f>IF(females!E25&gt;0,females!E25,"")</f>
        <v>5.6258790436005635</v>
      </c>
      <c r="T3" s="118" t="str">
        <f>IF(females!E28&gt;0,females!E28,"")</f>
        <v/>
      </c>
      <c r="U3" s="118" t="str">
        <f>IF(females!E29&gt;0,females!E29,"")</f>
        <v/>
      </c>
      <c r="V3" s="118">
        <f>IF(females!E32&gt;0,females!E32,"")</f>
        <v>25.59774964838256</v>
      </c>
      <c r="W3" s="118">
        <f>IF(females!E33&gt;0,females!E33,"")</f>
        <v>5.6258790436005635</v>
      </c>
      <c r="X3" s="118" t="str">
        <f>IF(females!E36&gt;0,females!E36,"")</f>
        <v/>
      </c>
      <c r="Y3" s="118" t="str">
        <f>IF(females!E37&gt;0,females!E37,"")</f>
        <v/>
      </c>
    </row>
    <row r="4" spans="1:25" ht="25.5" x14ac:dyDescent="0.2">
      <c r="A4" s="63" t="str">
        <f>'females_stats (μm)'!A$2</f>
        <v>Echiniscus latruncularis</v>
      </c>
      <c r="B4" s="78" t="str">
        <f>'females_stats (μm)'!B$2</f>
        <v>ZA.502/513/542/544/545/553/555</v>
      </c>
      <c r="C4" s="101">
        <f>females!F1</f>
        <v>3</v>
      </c>
      <c r="D4" s="103">
        <f>IF(females!G3&gt;0,females!G3,"")</f>
        <v>471.89973614775721</v>
      </c>
      <c r="E4" s="118">
        <f>IF(females!G7&gt;0,females!G7,"")</f>
        <v>28.496042216358841</v>
      </c>
      <c r="F4" s="118">
        <f>IF(females!G8&gt;0,females!G8,"")</f>
        <v>14.775725593667547</v>
      </c>
      <c r="G4" s="118">
        <f>IF(females!G9&gt;0,females!G9,"")</f>
        <v>40.765171503957781</v>
      </c>
      <c r="H4" s="118">
        <f>IF(females!G10&gt;0,females!G10,"")</f>
        <v>13.720316622691294</v>
      </c>
      <c r="I4" s="118">
        <f>IF(females!G11&gt;0,females!G11,"")</f>
        <v>68.997361477572554</v>
      </c>
      <c r="J4" s="119">
        <f>IF(females!G14&gt;0,females!G14,"")</f>
        <v>46.833773087071236</v>
      </c>
      <c r="K4" s="118">
        <f>IF(females!G15&gt;0,females!G15,"")</f>
        <v>64.511873350923494</v>
      </c>
      <c r="L4" s="118">
        <f>IF(females!G16&gt;0,females!G16,"")</f>
        <v>73.350923482849609</v>
      </c>
      <c r="M4" s="118">
        <f>IF(females!G17&gt;0,females!G17,"")</f>
        <v>49.472295514511877</v>
      </c>
      <c r="N4" s="118">
        <f>IF(females!G18&gt;0,females!G18,"")</f>
        <v>39.709762532981536</v>
      </c>
      <c r="O4" s="118">
        <f>IF(females!G19&gt;0,females!G19,"")</f>
        <v>71.635883905013188</v>
      </c>
      <c r="P4" s="118">
        <f>IF(females!G20&gt;0,females!G20,"")</f>
        <v>7.2559366754617409</v>
      </c>
      <c r="Q4" s="118">
        <f>IF(females!G21&gt;0,females!G21,"")</f>
        <v>7.6517150395778364</v>
      </c>
      <c r="R4" s="118">
        <f>IF(females!G24&gt;0,females!G24,"")</f>
        <v>27.968337730870712</v>
      </c>
      <c r="S4" s="118">
        <f>IF(females!G25&gt;0,females!G25,"")</f>
        <v>8.1794195250659634</v>
      </c>
      <c r="T4" s="118">
        <f>IF(females!G28&gt;0,females!G28,"")</f>
        <v>26.781002638522427</v>
      </c>
      <c r="U4" s="118">
        <f>IF(females!G29&gt;0,females!G29,"")</f>
        <v>5.6728232189973617</v>
      </c>
      <c r="V4" s="118" t="str">
        <f>IF(females!G32&gt;0,females!G32,"")</f>
        <v/>
      </c>
      <c r="W4" s="118" t="str">
        <f>IF(females!G33&gt;0,females!G33,"")</f>
        <v/>
      </c>
      <c r="X4" s="118">
        <f>IF(females!G36&gt;0,females!G36,"")</f>
        <v>30.211081794195248</v>
      </c>
      <c r="Y4" s="118">
        <f>IF(females!G37&gt;0,females!G37,"")</f>
        <v>7.3878627968337733</v>
      </c>
    </row>
    <row r="5" spans="1:25" ht="25.5" x14ac:dyDescent="0.2">
      <c r="A5" s="63" t="str">
        <f>'females_stats (μm)'!A$2</f>
        <v>Echiniscus latruncularis</v>
      </c>
      <c r="B5" s="78" t="str">
        <f>'females_stats (μm)'!B$2</f>
        <v>ZA.502/513/542/544/545/553/555</v>
      </c>
      <c r="C5" s="101">
        <f>females!H1</f>
        <v>4</v>
      </c>
      <c r="D5" s="103">
        <f>IF(females!I3&gt;0,females!I3,"")</f>
        <v>445.06065857885613</v>
      </c>
      <c r="E5" s="118">
        <f>IF(females!I7&gt;0,females!I7,"")</f>
        <v>32.062391681109183</v>
      </c>
      <c r="F5" s="118">
        <f>IF(females!I8&gt;0,females!I8,"")</f>
        <v>15.077989601386479</v>
      </c>
      <c r="G5" s="118">
        <f>IF(females!I9&gt;0,females!I9,"")</f>
        <v>41.074523396880416</v>
      </c>
      <c r="H5" s="118">
        <f>IF(females!I10&gt;0,females!I10,"")</f>
        <v>13.171577123050259</v>
      </c>
      <c r="I5" s="118">
        <f>IF(females!I11&gt;0,females!I11,"")</f>
        <v>81.109185441941065</v>
      </c>
      <c r="J5" s="119">
        <f>IF(females!I14&gt;0,females!I14,"")</f>
        <v>56.152512998266893</v>
      </c>
      <c r="K5" s="118">
        <f>IF(females!I15&gt;0,females!I15,"")</f>
        <v>44.02079722703639</v>
      </c>
      <c r="L5" s="118" t="str">
        <f>IF(females!I16&gt;0,females!I16,"")</f>
        <v/>
      </c>
      <c r="M5" s="118">
        <f>IF(females!I17&gt;0,females!I17,"")</f>
        <v>53.552859618717498</v>
      </c>
      <c r="N5" s="118" t="str">
        <f>IF(females!I18&gt;0,females!I18,"")</f>
        <v/>
      </c>
      <c r="O5" s="118">
        <f>IF(females!I19&gt;0,females!I19,"")</f>
        <v>55.805892547660321</v>
      </c>
      <c r="P5" s="118">
        <f>IF(females!I20&gt;0,females!I20,"")</f>
        <v>7.6256499133448878</v>
      </c>
      <c r="Q5" s="118">
        <f>IF(females!I21&gt;0,females!I21,"")</f>
        <v>8.492201039861353</v>
      </c>
      <c r="R5" s="118">
        <f>IF(females!I24&gt;0,females!I24,"")</f>
        <v>29.462738301559792</v>
      </c>
      <c r="S5" s="118">
        <f>IF(females!I25&gt;0,females!I25,"")</f>
        <v>6.9324090121317159</v>
      </c>
      <c r="T5" s="118">
        <f>IF(females!I28&gt;0,females!I28,"")</f>
        <v>29.982668977469672</v>
      </c>
      <c r="U5" s="118">
        <f>IF(females!I29&gt;0,females!I29,"")</f>
        <v>6.7590987868284227</v>
      </c>
      <c r="V5" s="118">
        <f>IF(females!I32&gt;0,females!I32,"")</f>
        <v>29.982668977469672</v>
      </c>
      <c r="W5" s="118">
        <f>IF(females!I33&gt;0,females!I33,"")</f>
        <v>7.1057192374350082</v>
      </c>
      <c r="X5" s="118">
        <f>IF(females!I36&gt;0,females!I36,"")</f>
        <v>31.195840554592717</v>
      </c>
      <c r="Y5" s="118">
        <f>IF(females!I37&gt;0,females!I37,"")</f>
        <v>7.9722703639514725</v>
      </c>
    </row>
    <row r="6" spans="1:25" ht="25.5" x14ac:dyDescent="0.2">
      <c r="A6" s="63" t="str">
        <f>'females_stats (μm)'!A$2</f>
        <v>Echiniscus latruncularis</v>
      </c>
      <c r="B6" s="78" t="str">
        <f>'females_stats (μm)'!B$2</f>
        <v>ZA.502/513/542/544/545/553/555</v>
      </c>
      <c r="C6" s="101">
        <f>females!J1</f>
        <v>5</v>
      </c>
      <c r="D6" s="103">
        <f>IF(females!K3&gt;0,females!K3,"")</f>
        <v>456.82967959527821</v>
      </c>
      <c r="E6" s="118">
        <f>IF(females!K7&gt;0,females!K7,"")</f>
        <v>33.895446880269816</v>
      </c>
      <c r="F6" s="118">
        <f>IF(females!K8&gt;0,females!K8,"")</f>
        <v>16.863406408094438</v>
      </c>
      <c r="G6" s="118">
        <f>IF(females!K9&gt;0,females!K9,"")</f>
        <v>40.303541315345697</v>
      </c>
      <c r="H6" s="118">
        <f>IF(females!K10&gt;0,females!K10,"")</f>
        <v>14.333895446880272</v>
      </c>
      <c r="I6" s="118">
        <f>IF(females!K11&gt;0,females!K11,"")</f>
        <v>81.450252951096118</v>
      </c>
      <c r="J6" s="119" t="str">
        <f>IF(females!K14&gt;0,females!K14,"")</f>
        <v/>
      </c>
      <c r="K6" s="118">
        <f>IF(females!K15&gt;0,females!K15,"")</f>
        <v>69.645868465430013</v>
      </c>
      <c r="L6" s="118">
        <f>IF(females!K16&gt;0,females!K16,"")</f>
        <v>91.905564924114685</v>
      </c>
      <c r="M6" s="118">
        <f>IF(females!K17&gt;0,females!K17,"")</f>
        <v>58.010118043844862</v>
      </c>
      <c r="N6" s="118" t="str">
        <f>IF(females!K18&gt;0,females!K18,"")</f>
        <v/>
      </c>
      <c r="O6" s="118">
        <f>IF(females!K19&gt;0,females!K19,"")</f>
        <v>66.610455311973027</v>
      </c>
      <c r="P6" s="118">
        <f>IF(females!K20&gt;0,females!K20,"")</f>
        <v>7.4198988195615518</v>
      </c>
      <c r="Q6" s="118">
        <f>IF(females!K21&gt;0,females!K21,"")</f>
        <v>9.4435075885328832</v>
      </c>
      <c r="R6" s="118">
        <f>IF(females!K24&gt;0,females!K24,"")</f>
        <v>33.22091062394604</v>
      </c>
      <c r="S6" s="118">
        <f>IF(females!K25&gt;0,females!K25,"")</f>
        <v>6.7453625632377738</v>
      </c>
      <c r="T6" s="118">
        <f>IF(females!K28&gt;0,females!K28,"")</f>
        <v>29.005059021922431</v>
      </c>
      <c r="U6" s="118">
        <f>IF(females!K29&gt;0,females!K29,"")</f>
        <v>6.7453625632377738</v>
      </c>
      <c r="V6" s="118" t="str">
        <f>IF(females!K32&gt;0,females!K32,"")</f>
        <v/>
      </c>
      <c r="W6" s="118" t="str">
        <f>IF(females!K33&gt;0,females!K33,"")</f>
        <v/>
      </c>
      <c r="X6" s="118">
        <f>IF(females!K36&gt;0,females!K36,"")</f>
        <v>34.569983136593599</v>
      </c>
      <c r="Y6" s="118">
        <f>IF(females!K37&gt;0,females!K37,"")</f>
        <v>9.612141652613829</v>
      </c>
    </row>
    <row r="7" spans="1:25" ht="25.5" x14ac:dyDescent="0.2">
      <c r="A7" s="63" t="str">
        <f>'females_stats (μm)'!A$2</f>
        <v>Echiniscus latruncularis</v>
      </c>
      <c r="B7" s="78" t="str">
        <f>'females_stats (μm)'!B$2</f>
        <v>ZA.502/513/542/544/545/553/555</v>
      </c>
      <c r="C7" s="101">
        <f>females!L1</f>
        <v>6</v>
      </c>
      <c r="D7" s="103">
        <f>IF(females!M3&gt;0,females!M3,"")</f>
        <v>445.7431457431457</v>
      </c>
      <c r="E7" s="118">
        <f>IF(females!M7&gt;0,females!M7,"")</f>
        <v>27.561327561327566</v>
      </c>
      <c r="F7" s="118">
        <f>IF(females!M8&gt;0,females!M8,"")</f>
        <v>13.131313131313133</v>
      </c>
      <c r="G7" s="118">
        <f>IF(females!M9&gt;0,females!M9,"")</f>
        <v>37.950937950937949</v>
      </c>
      <c r="H7" s="118">
        <f>IF(females!M10&gt;0,females!M10,"")</f>
        <v>10.67821067821068</v>
      </c>
      <c r="I7" s="118">
        <f>IF(females!M11&gt;0,females!M11,"")</f>
        <v>74.891774891774901</v>
      </c>
      <c r="J7" s="119">
        <f>IF(females!M14&gt;0,females!M14,"")</f>
        <v>50.07215007215008</v>
      </c>
      <c r="K7" s="118">
        <f>IF(females!M15&gt;0,females!M15,"")</f>
        <v>70.41847041847042</v>
      </c>
      <c r="L7" s="118">
        <f>IF(females!M16&gt;0,females!M16,"")</f>
        <v>87.157287157287158</v>
      </c>
      <c r="M7" s="118">
        <f>IF(females!M17&gt;0,females!M17,"")</f>
        <v>49.206349206349209</v>
      </c>
      <c r="N7" s="118" t="str">
        <f>IF(females!M18&gt;0,females!M18,"")</f>
        <v/>
      </c>
      <c r="O7" s="118">
        <f>IF(females!M19&gt;0,females!M19,"")</f>
        <v>59.740259740259738</v>
      </c>
      <c r="P7" s="118">
        <f>IF(females!M20&gt;0,females!M20,"")</f>
        <v>5.3391053391053402</v>
      </c>
      <c r="Q7" s="118">
        <f>IF(females!M21&gt;0,females!M21,"")</f>
        <v>8.2251082251082259</v>
      </c>
      <c r="R7" s="118">
        <f>IF(females!M24&gt;0,females!M24,"")</f>
        <v>25.829725829725831</v>
      </c>
      <c r="S7" s="118">
        <f>IF(females!M25&gt;0,females!M25,"")</f>
        <v>7.2150072150072155</v>
      </c>
      <c r="T7" s="118">
        <f>IF(females!M28&gt;0,females!M28,"")</f>
        <v>26.695526695526695</v>
      </c>
      <c r="U7" s="118">
        <f>IF(females!M29&gt;0,females!M29,"")</f>
        <v>6.9264069264069263</v>
      </c>
      <c r="V7" s="118">
        <f>IF(females!M32&gt;0,females!M32,"")</f>
        <v>28.42712842712843</v>
      </c>
      <c r="W7" s="118">
        <f>IF(females!M33&gt;0,females!M33,"")</f>
        <v>6.7821067821067826</v>
      </c>
      <c r="X7" s="118" t="str">
        <f>IF(females!M36&gt;0,females!M36,"")</f>
        <v/>
      </c>
      <c r="Y7" s="118" t="str">
        <f>IF(females!M37&gt;0,females!M37,"")</f>
        <v/>
      </c>
    </row>
    <row r="8" spans="1:25" ht="25.5" x14ac:dyDescent="0.2">
      <c r="A8" s="63" t="str">
        <f>'females_stats (μm)'!A$2</f>
        <v>Echiniscus latruncularis</v>
      </c>
      <c r="B8" s="78" t="str">
        <f>'females_stats (μm)'!B$2</f>
        <v>ZA.502/513/542/544/545/553/555</v>
      </c>
      <c r="C8" s="101">
        <f>females!N1</f>
        <v>7</v>
      </c>
      <c r="D8" s="103">
        <f>IF(females!O3&gt;0,females!O3,"")</f>
        <v>482.71405492730219</v>
      </c>
      <c r="E8" s="118">
        <f>IF(females!O7&gt;0,females!O7,"")</f>
        <v>32.794830371567045</v>
      </c>
      <c r="F8" s="118">
        <f>IF(females!O8&gt;0,females!O8,"")</f>
        <v>17.932148626817447</v>
      </c>
      <c r="G8" s="118">
        <f>IF(females!O9&gt;0,females!O9,"")</f>
        <v>41.033925686591274</v>
      </c>
      <c r="H8" s="118">
        <f>IF(females!O10&gt;0,females!O10,"")</f>
        <v>14.378029079159937</v>
      </c>
      <c r="I8" s="118">
        <f>IF(females!O11&gt;0,females!O11,"")</f>
        <v>82.229402261712437</v>
      </c>
      <c r="J8" s="119">
        <f>IF(females!O14&gt;0,females!O14,"")</f>
        <v>47.980613893376415</v>
      </c>
      <c r="K8" s="118">
        <f>IF(females!O15&gt;0,females!O15,"")</f>
        <v>56.381260096930532</v>
      </c>
      <c r="L8" s="118">
        <f>IF(females!O16&gt;0,females!O16,"")</f>
        <v>88.206785137318249</v>
      </c>
      <c r="M8" s="118">
        <f>IF(females!O17&gt;0,females!O17,"")</f>
        <v>52.665589660743137</v>
      </c>
      <c r="N8" s="118">
        <f>IF(females!O18&gt;0,females!O18,"")</f>
        <v>20.840064620355413</v>
      </c>
      <c r="O8" s="118">
        <f>IF(females!O19&gt;0,females!O19,"")</f>
        <v>61.066235864297248</v>
      </c>
      <c r="P8" s="118">
        <f>IF(females!O20&gt;0,females!O20,"")</f>
        <v>4.2003231017770597</v>
      </c>
      <c r="Q8" s="118">
        <f>IF(females!O21&gt;0,females!O21,"")</f>
        <v>7.915993537964459</v>
      </c>
      <c r="R8" s="118">
        <f>IF(females!O24&gt;0,females!O24,"")</f>
        <v>27.463651050080777</v>
      </c>
      <c r="S8" s="118">
        <f>IF(females!O25&gt;0,females!O25,"")</f>
        <v>5.0080775444264942</v>
      </c>
      <c r="T8" s="118">
        <f>IF(females!O28&gt;0,females!O28,"")</f>
        <v>27.140549273021001</v>
      </c>
      <c r="U8" s="118">
        <f>IF(females!O29&gt;0,females!O29,"")</f>
        <v>6.9466882067851374</v>
      </c>
      <c r="V8" s="118">
        <f>IF(females!O32&gt;0,females!O32,"")</f>
        <v>26.332794830371569</v>
      </c>
      <c r="W8" s="118">
        <f>IF(females!O33&gt;0,females!O33,"")</f>
        <v>6.9466882067851374</v>
      </c>
      <c r="X8" s="118">
        <f>IF(females!O36&gt;0,females!O36,"")</f>
        <v>31.502423263327948</v>
      </c>
      <c r="Y8" s="118">
        <f>IF(females!O37&gt;0,females!O37,"")</f>
        <v>8.5621970920840056</v>
      </c>
    </row>
    <row r="9" spans="1:25" ht="25.5" x14ac:dyDescent="0.2">
      <c r="A9" s="63" t="str">
        <f>'females_stats (μm)'!A$2</f>
        <v>Echiniscus latruncularis</v>
      </c>
      <c r="B9" s="78" t="str">
        <f>'females_stats (μm)'!B$2</f>
        <v>ZA.502/513/542/544/545/553/555</v>
      </c>
      <c r="C9" s="101">
        <f>females!P1</f>
        <v>8</v>
      </c>
      <c r="D9" s="103">
        <f>IF(females!Q3&gt;0,females!Q3,"")</f>
        <v>450.66469719350079</v>
      </c>
      <c r="E9" s="118">
        <f>IF(females!Q7&gt;0,females!Q7,"")</f>
        <v>23.485967503692763</v>
      </c>
      <c r="F9" s="118">
        <f>IF(females!Q8&gt;0,females!Q8,"")</f>
        <v>12.850812407680944</v>
      </c>
      <c r="G9" s="118">
        <f>IF(females!Q9&gt;0,females!Q9,"")</f>
        <v>41.506646971935005</v>
      </c>
      <c r="H9" s="118">
        <f>IF(females!Q10&gt;0,females!Q10,"")</f>
        <v>11.816838995568684</v>
      </c>
      <c r="I9" s="118">
        <f>IF(females!Q11&gt;0,females!Q11,"")</f>
        <v>72.082717872968971</v>
      </c>
      <c r="J9" s="119" t="str">
        <f>IF(females!Q14&gt;0,females!Q14,"")</f>
        <v/>
      </c>
      <c r="K9" s="118">
        <f>IF(females!Q15&gt;0,females!Q15,"")</f>
        <v>111.52141802067945</v>
      </c>
      <c r="L9" s="118">
        <f>IF(females!Q16&gt;0,females!Q16,"")</f>
        <v>104.28360413589364</v>
      </c>
      <c r="M9" s="118">
        <f>IF(females!Q17&gt;0,females!Q17,"")</f>
        <v>66.17429837518462</v>
      </c>
      <c r="N9" s="118">
        <f>IF(females!Q18&gt;0,females!Q18,"")</f>
        <v>21.270310192023633</v>
      </c>
      <c r="O9" s="118">
        <f>IF(females!Q19&gt;0,females!Q19,"")</f>
        <v>83.161004431314609</v>
      </c>
      <c r="P9" s="118">
        <f>IF(females!Q20&gt;0,females!Q20,"")</f>
        <v>6.9423929098966024</v>
      </c>
      <c r="Q9" s="118">
        <f>IF(females!Q21&gt;0,females!Q21,"")</f>
        <v>10.044313146233382</v>
      </c>
      <c r="R9" s="118">
        <f>IF(females!Q24&gt;0,females!Q24,"")</f>
        <v>28.064992614475624</v>
      </c>
      <c r="S9" s="118">
        <f>IF(females!Q25&gt;0,females!Q25,"")</f>
        <v>7.0901033973412106</v>
      </c>
      <c r="T9" s="118">
        <f>IF(females!Q28&gt;0,females!Q28,"")</f>
        <v>25.701624815361889</v>
      </c>
      <c r="U9" s="118">
        <f>IF(females!Q29&gt;0,females!Q29,"")</f>
        <v>7.5332348596750363</v>
      </c>
      <c r="V9" s="118">
        <f>IF(females!Q32&gt;0,females!Q32,"")</f>
        <v>29.246676514032494</v>
      </c>
      <c r="W9" s="118">
        <f>IF(females!Q33&gt;0,females!Q33,"")</f>
        <v>5.7607090103397338</v>
      </c>
      <c r="X9" s="118">
        <f>IF(females!Q36&gt;0,females!Q36,"")</f>
        <v>30.132939438700145</v>
      </c>
      <c r="Y9" s="118">
        <f>IF(females!Q37&gt;0,females!Q37,"")</f>
        <v>8.1240768094534701</v>
      </c>
    </row>
    <row r="10" spans="1:25" ht="25.5" x14ac:dyDescent="0.2">
      <c r="A10" s="63" t="str">
        <f>'females_stats (μm)'!A$2</f>
        <v>Echiniscus latruncularis</v>
      </c>
      <c r="B10" s="78" t="str">
        <f>'females_stats (μm)'!B$2</f>
        <v>ZA.502/513/542/544/545/553/555</v>
      </c>
      <c r="C10" s="101">
        <f>females!R1</f>
        <v>9</v>
      </c>
      <c r="D10" s="103">
        <f>IF(females!S3&gt;0,females!S3,"")</f>
        <v>477.74607703281032</v>
      </c>
      <c r="E10" s="118">
        <f>IF(females!S7&gt;0,females!S7,"")</f>
        <v>37.375178316690445</v>
      </c>
      <c r="F10" s="118">
        <f>IF(females!S8&gt;0,females!S8,"")</f>
        <v>17.546362339514982</v>
      </c>
      <c r="G10" s="118">
        <f>IF(females!S9&gt;0,females!S9,"")</f>
        <v>41.654778887303856</v>
      </c>
      <c r="H10" s="118">
        <f>IF(females!S10&gt;0,females!S10,"")</f>
        <v>7.9885877318116973</v>
      </c>
      <c r="I10" s="118">
        <f>IF(females!S11&gt;0,females!S11,"")</f>
        <v>100.14265335235379</v>
      </c>
      <c r="J10" s="119">
        <f>IF(females!S14&gt;0,females!S14,"")</f>
        <v>75.320970042796006</v>
      </c>
      <c r="K10" s="118" t="str">
        <f>IF(females!S15&gt;0,females!S15,"")</f>
        <v/>
      </c>
      <c r="L10" s="118">
        <f>IF(females!S16&gt;0,females!S16,"")</f>
        <v>113.83737517831669</v>
      </c>
      <c r="M10" s="118">
        <f>IF(females!S17&gt;0,females!S17,"")</f>
        <v>89.443651925820262</v>
      </c>
      <c r="N10" s="118">
        <f>IF(females!S18&gt;0,females!S18,"")</f>
        <v>39.087018544935809</v>
      </c>
      <c r="O10" s="118" t="str">
        <f>IF(females!S19&gt;0,females!S19,"")</f>
        <v/>
      </c>
      <c r="P10" s="118" t="str">
        <f>IF(females!S20&gt;0,females!S20,"")</f>
        <v/>
      </c>
      <c r="Q10" s="118" t="str">
        <f>IF(females!S21&gt;0,females!S21,"")</f>
        <v/>
      </c>
      <c r="R10" s="118" t="str">
        <f>IF(females!S24&gt;0,females!S24,"")</f>
        <v/>
      </c>
      <c r="S10" s="118" t="str">
        <f>IF(females!S25&gt;0,females!S25,"")</f>
        <v/>
      </c>
      <c r="T10" s="118">
        <f>IF(females!S28&gt;0,females!S28,"")</f>
        <v>27.960057061340947</v>
      </c>
      <c r="U10" s="118">
        <f>IF(females!S29&gt;0,females!S29,"")</f>
        <v>6.9900142653352368</v>
      </c>
      <c r="V10" s="118">
        <f>IF(females!S32&gt;0,females!S32,"")</f>
        <v>31.098430813124111</v>
      </c>
      <c r="W10" s="118">
        <f>IF(females!S33&gt;0,females!S33,"")</f>
        <v>7.9885877318116973</v>
      </c>
      <c r="X10" s="118">
        <f>IF(females!S36&gt;0,females!S36,"")</f>
        <v>30.670470756062766</v>
      </c>
      <c r="Y10" s="118">
        <f>IF(females!S37&gt;0,females!S37,"")</f>
        <v>7.5606276747503571</v>
      </c>
    </row>
    <row r="11" spans="1:25" ht="25.5" x14ac:dyDescent="0.2">
      <c r="A11" s="63" t="str">
        <f>'females_stats (μm)'!A$2</f>
        <v>Echiniscus latruncularis</v>
      </c>
      <c r="B11" s="78" t="str">
        <f>'females_stats (μm)'!B$2</f>
        <v>ZA.502/513/542/544/545/553/555</v>
      </c>
      <c r="C11" s="101">
        <f>females!T1</f>
        <v>10</v>
      </c>
      <c r="D11" s="103">
        <f>IF(females!U3&gt;0,females!U3,"")</f>
        <v>440.60031595576612</v>
      </c>
      <c r="E11" s="118" t="str">
        <f>IF(females!U7&gt;0,females!U7,"")</f>
        <v/>
      </c>
      <c r="F11" s="118">
        <f>IF(females!U8&gt;0,females!U8,"")</f>
        <v>13.58609794628752</v>
      </c>
      <c r="G11" s="118" t="str">
        <f>IF(females!U9&gt;0,females!U9,"")</f>
        <v/>
      </c>
      <c r="H11" s="118" t="str">
        <f>IF(females!U10&gt;0,females!U10,"")</f>
        <v/>
      </c>
      <c r="I11" s="118" t="str">
        <f>IF(females!U11&gt;0,females!U11,"")</f>
        <v/>
      </c>
      <c r="J11" s="119" t="str">
        <f>IF(females!U14&gt;0,females!U14,"")</f>
        <v/>
      </c>
      <c r="K11" s="118" t="str">
        <f>IF(females!U15&gt;0,females!U15,"")</f>
        <v/>
      </c>
      <c r="L11" s="118" t="str">
        <f>IF(females!U16&gt;0,females!U16,"")</f>
        <v/>
      </c>
      <c r="M11" s="118" t="str">
        <f>IF(females!U17&gt;0,females!U17,"")</f>
        <v/>
      </c>
      <c r="N11" s="118" t="str">
        <f>IF(females!U18&gt;0,females!U18,"")</f>
        <v/>
      </c>
      <c r="O11" s="118" t="str">
        <f>IF(females!U19&gt;0,females!U19,"")</f>
        <v/>
      </c>
      <c r="P11" s="118">
        <f>IF(females!U20&gt;0,females!U20,"")</f>
        <v>6.3191153238546613</v>
      </c>
      <c r="Q11" s="118">
        <f>IF(females!U21&gt;0,females!U21,"")</f>
        <v>9.9526066350710902</v>
      </c>
      <c r="R11" s="118" t="str">
        <f>IF(females!U24&gt;0,females!U24,"")</f>
        <v/>
      </c>
      <c r="S11" s="118" t="str">
        <f>IF(females!U25&gt;0,females!U25,"")</f>
        <v/>
      </c>
      <c r="T11" s="118" t="str">
        <f>IF(females!U28&gt;0,females!U28,"")</f>
        <v/>
      </c>
      <c r="U11" s="118" t="str">
        <f>IF(females!U29&gt;0,females!U29,"")</f>
        <v/>
      </c>
      <c r="V11" s="118" t="str">
        <f>IF(females!U32&gt;0,females!U32,"")</f>
        <v/>
      </c>
      <c r="W11" s="118" t="str">
        <f>IF(females!U33&gt;0,females!U33,"")</f>
        <v/>
      </c>
      <c r="X11" s="118" t="str">
        <f>IF(females!U36&gt;0,females!U36,"")</f>
        <v/>
      </c>
      <c r="Y11" s="118" t="str">
        <f>IF(females!U37&gt;0,females!U37,"")</f>
        <v/>
      </c>
    </row>
    <row r="12" spans="1:25" ht="25.5" x14ac:dyDescent="0.2">
      <c r="A12" s="63" t="str">
        <f>'females_stats (μm)'!A$2</f>
        <v>Echiniscus latruncularis</v>
      </c>
      <c r="B12" s="78" t="str">
        <f>'females_stats (μm)'!B$2</f>
        <v>ZA.502/513/542/544/545/553/555</v>
      </c>
      <c r="C12" s="101">
        <f>females!V1</f>
        <v>11</v>
      </c>
      <c r="D12" s="103" t="str">
        <f>IF(females!W3&gt;0,females!W3,"")</f>
        <v/>
      </c>
      <c r="E12" s="118" t="str">
        <f>IF(females!W7&gt;0,females!W7,"")</f>
        <v/>
      </c>
      <c r="F12" s="118" t="str">
        <f>IF(females!W8&gt;0,females!W8,"")</f>
        <v/>
      </c>
      <c r="G12" s="118" t="str">
        <f>IF(females!W9&gt;0,females!W9,"")</f>
        <v/>
      </c>
      <c r="H12" s="118" t="str">
        <f>IF(females!W10&gt;0,females!W10,"")</f>
        <v/>
      </c>
      <c r="I12" s="118" t="str">
        <f>IF(females!W11&gt;0,females!W11,"")</f>
        <v/>
      </c>
      <c r="J12" s="119" t="str">
        <f>IF(females!W14&gt;0,females!W14,"")</f>
        <v/>
      </c>
      <c r="K12" s="118" t="str">
        <f>IF(females!W15&gt;0,females!W15,"")</f>
        <v/>
      </c>
      <c r="L12" s="118" t="str">
        <f>IF(females!W16&gt;0,females!W16,"")</f>
        <v/>
      </c>
      <c r="M12" s="118" t="str">
        <f>IF(females!W17&gt;0,females!W17,"")</f>
        <v/>
      </c>
      <c r="N12" s="118" t="str">
        <f>IF(females!W18&gt;0,females!W18,"")</f>
        <v/>
      </c>
      <c r="O12" s="118" t="str">
        <f>IF(females!W19&gt;0,females!W19,"")</f>
        <v/>
      </c>
      <c r="P12" s="118" t="str">
        <f>IF(females!W20&gt;0,females!W20,"")</f>
        <v/>
      </c>
      <c r="Q12" s="118" t="str">
        <f>IF(females!W21&gt;0,females!W21,"")</f>
        <v/>
      </c>
      <c r="R12" s="118" t="str">
        <f>IF(females!W24&gt;0,females!W24,"")</f>
        <v/>
      </c>
      <c r="S12" s="118" t="str">
        <f>IF(females!W25&gt;0,females!W25,"")</f>
        <v/>
      </c>
      <c r="T12" s="118" t="str">
        <f>IF(females!W28&gt;0,females!W28,"")</f>
        <v/>
      </c>
      <c r="U12" s="118" t="str">
        <f>IF(females!W29&gt;0,females!W29,"")</f>
        <v/>
      </c>
      <c r="V12" s="118" t="str">
        <f>IF(females!W32&gt;0,females!W32,"")</f>
        <v/>
      </c>
      <c r="W12" s="118" t="str">
        <f>IF(females!W33&gt;0,females!W33,"")</f>
        <v/>
      </c>
      <c r="X12" s="118" t="str">
        <f>IF(females!W36&gt;0,females!W36,"")</f>
        <v/>
      </c>
      <c r="Y12" s="118" t="str">
        <f>IF(females!W37&gt;0,females!W37,"")</f>
        <v/>
      </c>
    </row>
    <row r="13" spans="1:25" ht="25.5" x14ac:dyDescent="0.2">
      <c r="A13" s="63" t="str">
        <f>'females_stats (μm)'!A$2</f>
        <v>Echiniscus latruncularis</v>
      </c>
      <c r="B13" s="78" t="str">
        <f>'females_stats (μm)'!B$2</f>
        <v>ZA.502/513/542/544/545/553/555</v>
      </c>
      <c r="C13" s="101">
        <f>females!X1</f>
        <v>12</v>
      </c>
      <c r="D13" s="103" t="str">
        <f>IF(females!Y3&gt;0,females!Y3,"")</f>
        <v/>
      </c>
      <c r="E13" s="118" t="str">
        <f>IF(females!Y7&gt;0,females!Y7,"")</f>
        <v/>
      </c>
      <c r="F13" s="118" t="str">
        <f>IF(females!Y8&gt;0,females!Y8,"")</f>
        <v/>
      </c>
      <c r="G13" s="118" t="str">
        <f>IF(females!Y9&gt;0,females!Y9,"")</f>
        <v/>
      </c>
      <c r="H13" s="118" t="str">
        <f>IF(females!Y10&gt;0,females!Y10,"")</f>
        <v/>
      </c>
      <c r="I13" s="118" t="str">
        <f>IF(females!Y11&gt;0,females!Y11,"")</f>
        <v/>
      </c>
      <c r="J13" s="119" t="str">
        <f>IF(females!Y14&gt;0,females!Y14,"")</f>
        <v/>
      </c>
      <c r="K13" s="118" t="str">
        <f>IF(females!Y15&gt;0,females!Y15,"")</f>
        <v/>
      </c>
      <c r="L13" s="118" t="str">
        <f>IF(females!Y16&gt;0,females!Y16,"")</f>
        <v/>
      </c>
      <c r="M13" s="118" t="str">
        <f>IF(females!Y17&gt;0,females!Y17,"")</f>
        <v/>
      </c>
      <c r="N13" s="118" t="str">
        <f>IF(females!Y18&gt;0,females!Y18,"")</f>
        <v/>
      </c>
      <c r="O13" s="118" t="str">
        <f>IF(females!Y19&gt;0,females!Y19,"")</f>
        <v/>
      </c>
      <c r="P13" s="118" t="str">
        <f>IF(females!Y20&gt;0,females!Y20,"")</f>
        <v/>
      </c>
      <c r="Q13" s="118" t="str">
        <f>IF(females!Y21&gt;0,females!Y21,"")</f>
        <v/>
      </c>
      <c r="R13" s="118" t="str">
        <f>IF(females!Y24&gt;0,females!Y24,"")</f>
        <v/>
      </c>
      <c r="S13" s="118" t="str">
        <f>IF(females!Y25&gt;0,females!Y25,"")</f>
        <v/>
      </c>
      <c r="T13" s="118" t="str">
        <f>IF(females!Y28&gt;0,females!Y28,"")</f>
        <v/>
      </c>
      <c r="U13" s="118" t="str">
        <f>IF(females!Y29&gt;0,females!Y29,"")</f>
        <v/>
      </c>
      <c r="V13" s="118" t="str">
        <f>IF(females!Y32&gt;0,females!Y32,"")</f>
        <v/>
      </c>
      <c r="W13" s="118" t="str">
        <f>IF(females!Y33&gt;0,females!Y33,"")</f>
        <v/>
      </c>
      <c r="X13" s="118" t="str">
        <f>IF(females!Y36&gt;0,females!Y36,"")</f>
        <v/>
      </c>
      <c r="Y13" s="118" t="str">
        <f>IF(females!Y37&gt;0,females!Y37,"")</f>
        <v/>
      </c>
    </row>
    <row r="14" spans="1:25" ht="25.5" x14ac:dyDescent="0.2">
      <c r="A14" s="63" t="str">
        <f>'females_stats (μm)'!A$2</f>
        <v>Echiniscus latruncularis</v>
      </c>
      <c r="B14" s="78" t="str">
        <f>'females_stats (μm)'!B$2</f>
        <v>ZA.502/513/542/544/545/553/555</v>
      </c>
      <c r="C14" s="101">
        <f>females!Z1</f>
        <v>13</v>
      </c>
      <c r="D14" s="103" t="str">
        <f>IF(females!AA3&gt;0,females!AA3,"")</f>
        <v/>
      </c>
      <c r="E14" s="118" t="str">
        <f>IF(females!AA7&gt;0,females!AA7,"")</f>
        <v/>
      </c>
      <c r="F14" s="118" t="str">
        <f>IF(females!AA8&gt;0,females!AA8,"")</f>
        <v/>
      </c>
      <c r="G14" s="118" t="str">
        <f>IF(females!AA9&gt;0,females!AA9,"")</f>
        <v/>
      </c>
      <c r="H14" s="118" t="str">
        <f>IF(females!AA10&gt;0,females!AA10,"")</f>
        <v/>
      </c>
      <c r="I14" s="118" t="str">
        <f>IF(females!AA11&gt;0,females!AA11,"")</f>
        <v/>
      </c>
      <c r="J14" s="119" t="str">
        <f>IF(females!AA14&gt;0,females!AA14,"")</f>
        <v/>
      </c>
      <c r="K14" s="118" t="str">
        <f>IF(females!AA15&gt;0,females!AA15,"")</f>
        <v/>
      </c>
      <c r="L14" s="118" t="str">
        <f>IF(females!AA16&gt;0,females!AA16,"")</f>
        <v/>
      </c>
      <c r="M14" s="118" t="str">
        <f>IF(females!AA17&gt;0,females!AA17,"")</f>
        <v/>
      </c>
      <c r="N14" s="118" t="str">
        <f>IF(females!AA18&gt;0,females!AA18,"")</f>
        <v/>
      </c>
      <c r="O14" s="118" t="str">
        <f>IF(females!AA19&gt;0,females!AA19,"")</f>
        <v/>
      </c>
      <c r="P14" s="118" t="str">
        <f>IF(females!AA20&gt;0,females!AA20,"")</f>
        <v/>
      </c>
      <c r="Q14" s="118" t="str">
        <f>IF(females!AA21&gt;0,females!AA21,"")</f>
        <v/>
      </c>
      <c r="R14" s="118" t="str">
        <f>IF(females!AA24&gt;0,females!AA24,"")</f>
        <v/>
      </c>
      <c r="S14" s="118" t="str">
        <f>IF(females!AA25&gt;0,females!AA25,"")</f>
        <v/>
      </c>
      <c r="T14" s="118" t="str">
        <f>IF(females!AA28&gt;0,females!AA28,"")</f>
        <v/>
      </c>
      <c r="U14" s="118" t="str">
        <f>IF(females!AA29&gt;0,females!AA29,"")</f>
        <v/>
      </c>
      <c r="V14" s="118" t="str">
        <f>IF(females!AA32&gt;0,females!AA32,"")</f>
        <v/>
      </c>
      <c r="W14" s="118" t="str">
        <f>IF(females!AA33&gt;0,females!AA33,"")</f>
        <v/>
      </c>
      <c r="X14" s="118" t="str">
        <f>IF(females!AA36&gt;0,females!AA36,"")</f>
        <v/>
      </c>
      <c r="Y14" s="118" t="str">
        <f>IF(females!AA37&gt;0,females!AA37,"")</f>
        <v/>
      </c>
    </row>
    <row r="15" spans="1:25" ht="25.5" x14ac:dyDescent="0.2">
      <c r="A15" s="63" t="str">
        <f>'females_stats (μm)'!A$2</f>
        <v>Echiniscus latruncularis</v>
      </c>
      <c r="B15" s="78" t="str">
        <f>'females_stats (μm)'!B$2</f>
        <v>ZA.502/513/542/544/545/553/555</v>
      </c>
      <c r="C15" s="101">
        <f>females!AB1</f>
        <v>14</v>
      </c>
      <c r="D15" s="103" t="str">
        <f>IF(females!AC3&gt;0,females!AC3,"")</f>
        <v/>
      </c>
      <c r="E15" s="118" t="str">
        <f>IF(females!AC7&gt;0,females!AC7,"")</f>
        <v/>
      </c>
      <c r="F15" s="118" t="str">
        <f>IF(females!AC8&gt;0,females!AC8,"")</f>
        <v/>
      </c>
      <c r="G15" s="118" t="str">
        <f>IF(females!AC9&gt;0,females!AC9,"")</f>
        <v/>
      </c>
      <c r="H15" s="118" t="str">
        <f>IF(females!AC10&gt;0,females!AC10,"")</f>
        <v/>
      </c>
      <c r="I15" s="118" t="str">
        <f>IF(females!AC11&gt;0,females!AC11,"")</f>
        <v/>
      </c>
      <c r="J15" s="119" t="str">
        <f>IF(females!AC14&gt;0,females!AC14,"")</f>
        <v/>
      </c>
      <c r="K15" s="118" t="str">
        <f>IF(females!AC15&gt;0,females!AC15,"")</f>
        <v/>
      </c>
      <c r="L15" s="118" t="str">
        <f>IF(females!AC16&gt;0,females!AC16,"")</f>
        <v/>
      </c>
      <c r="M15" s="118" t="str">
        <f>IF(females!AC17&gt;0,females!AC17,"")</f>
        <v/>
      </c>
      <c r="N15" s="118" t="str">
        <f>IF(females!AC18&gt;0,females!AC18,"")</f>
        <v/>
      </c>
      <c r="O15" s="118" t="str">
        <f>IF(females!AC19&gt;0,females!AC19,"")</f>
        <v/>
      </c>
      <c r="P15" s="118" t="str">
        <f>IF(females!AC20&gt;0,females!AC20,"")</f>
        <v/>
      </c>
      <c r="Q15" s="118" t="str">
        <f>IF(females!AC21&gt;0,females!AC21,"")</f>
        <v/>
      </c>
      <c r="R15" s="118" t="str">
        <f>IF(females!AC24&gt;0,females!AC24,"")</f>
        <v/>
      </c>
      <c r="S15" s="118" t="str">
        <f>IF(females!AC25&gt;0,females!AC25,"")</f>
        <v/>
      </c>
      <c r="T15" s="118" t="str">
        <f>IF(females!AC28&gt;0,females!AC28,"")</f>
        <v/>
      </c>
      <c r="U15" s="118" t="str">
        <f>IF(females!AC29&gt;0,females!AC29,"")</f>
        <v/>
      </c>
      <c r="V15" s="118" t="str">
        <f>IF(females!AC32&gt;0,females!AC32,"")</f>
        <v/>
      </c>
      <c r="W15" s="118" t="str">
        <f>IF(females!AC33&gt;0,females!AC33,"")</f>
        <v/>
      </c>
      <c r="X15" s="118" t="str">
        <f>IF(females!AC36&gt;0,females!AC36,"")</f>
        <v/>
      </c>
      <c r="Y15" s="118" t="str">
        <f>IF(females!AC37&gt;0,females!AC37,"")</f>
        <v/>
      </c>
    </row>
    <row r="16" spans="1:25" ht="25.5" x14ac:dyDescent="0.2">
      <c r="A16" s="63" t="str">
        <f>'females_stats (μm)'!A$2</f>
        <v>Echiniscus latruncularis</v>
      </c>
      <c r="B16" s="78" t="str">
        <f>'females_stats (μm)'!B$2</f>
        <v>ZA.502/513/542/544/545/553/555</v>
      </c>
      <c r="C16" s="101">
        <f>females!AD1</f>
        <v>15</v>
      </c>
      <c r="D16" s="103" t="str">
        <f>IF(females!AE3&gt;0,females!AE3,"")</f>
        <v/>
      </c>
      <c r="E16" s="118" t="str">
        <f>IF(females!AE7&gt;0,females!AE7,"")</f>
        <v/>
      </c>
      <c r="F16" s="118" t="str">
        <f>IF(females!AE8&gt;0,females!AE8,"")</f>
        <v/>
      </c>
      <c r="G16" s="118" t="str">
        <f>IF(females!AE9&gt;0,females!AE9,"")</f>
        <v/>
      </c>
      <c r="H16" s="118" t="str">
        <f>IF(females!AE10&gt;0,females!AE10,"")</f>
        <v/>
      </c>
      <c r="I16" s="118" t="str">
        <f>IF(females!AE11&gt;0,females!AE11,"")</f>
        <v/>
      </c>
      <c r="J16" s="119" t="str">
        <f>IF(females!AE14&gt;0,females!AE14,"")</f>
        <v/>
      </c>
      <c r="K16" s="118" t="str">
        <f>IF(females!AE15&gt;0,females!AE15,"")</f>
        <v/>
      </c>
      <c r="L16" s="118" t="str">
        <f>IF(females!AE16&gt;0,females!AE16,"")</f>
        <v/>
      </c>
      <c r="M16" s="118" t="str">
        <f>IF(females!AE17&gt;0,females!AE17,"")</f>
        <v/>
      </c>
      <c r="N16" s="118" t="str">
        <f>IF(females!AE18&gt;0,females!AE18,"")</f>
        <v/>
      </c>
      <c r="O16" s="118" t="str">
        <f>IF(females!AE19&gt;0,females!AE19,"")</f>
        <v/>
      </c>
      <c r="P16" s="118" t="str">
        <f>IF(females!AE20&gt;0,females!AE20,"")</f>
        <v/>
      </c>
      <c r="Q16" s="118" t="str">
        <f>IF(females!AE21&gt;0,females!AE21,"")</f>
        <v/>
      </c>
      <c r="R16" s="118" t="str">
        <f>IF(females!AE24&gt;0,females!AE24,"")</f>
        <v/>
      </c>
      <c r="S16" s="118" t="str">
        <f>IF(females!AE25&gt;0,females!AE25,"")</f>
        <v/>
      </c>
      <c r="T16" s="118" t="str">
        <f>IF(females!AE28&gt;0,females!AE28,"")</f>
        <v/>
      </c>
      <c r="U16" s="118" t="str">
        <f>IF(females!AE29&gt;0,females!AE29,"")</f>
        <v/>
      </c>
      <c r="V16" s="118" t="str">
        <f>IF(females!AE32&gt;0,females!AE32,"")</f>
        <v/>
      </c>
      <c r="W16" s="118" t="str">
        <f>IF(females!AE33&gt;0,females!AE33,"")</f>
        <v/>
      </c>
      <c r="X16" s="118" t="str">
        <f>IF(females!AE36&gt;0,females!AE36,"")</f>
        <v/>
      </c>
      <c r="Y16" s="118" t="str">
        <f>IF(females!AE37&gt;0,females!AE37,"")</f>
        <v/>
      </c>
    </row>
    <row r="17" spans="1:25" ht="25.5" x14ac:dyDescent="0.2">
      <c r="A17" s="63" t="str">
        <f>'females_stats (μm)'!A$2</f>
        <v>Echiniscus latruncularis</v>
      </c>
      <c r="B17" s="78" t="str">
        <f>'females_stats (μm)'!B$2</f>
        <v>ZA.502/513/542/544/545/553/555</v>
      </c>
      <c r="C17" s="101">
        <f>females!AF1</f>
        <v>16</v>
      </c>
      <c r="D17" s="103" t="str">
        <f>IF(females!AG3&gt;0,females!AG3,"")</f>
        <v/>
      </c>
      <c r="E17" s="118" t="str">
        <f>IF(females!AG7&gt;0,females!AG7,"")</f>
        <v/>
      </c>
      <c r="F17" s="118" t="str">
        <f>IF(females!AG8&gt;0,females!AG8,"")</f>
        <v/>
      </c>
      <c r="G17" s="118" t="str">
        <f>IF(females!AG9&gt;0,females!AG9,"")</f>
        <v/>
      </c>
      <c r="H17" s="118" t="str">
        <f>IF(females!AG10&gt;0,females!AG10,"")</f>
        <v/>
      </c>
      <c r="I17" s="118" t="str">
        <f>IF(females!AG11&gt;0,females!AG11,"")</f>
        <v/>
      </c>
      <c r="J17" s="119" t="str">
        <f>IF(females!AG14&gt;0,females!AG14,"")</f>
        <v/>
      </c>
      <c r="K17" s="118" t="str">
        <f>IF(females!AG15&gt;0,females!AG15,"")</f>
        <v/>
      </c>
      <c r="L17" s="118" t="str">
        <f>IF(females!AG16&gt;0,females!AG16,"")</f>
        <v/>
      </c>
      <c r="M17" s="118" t="str">
        <f>IF(females!AG17&gt;0,females!AG17,"")</f>
        <v/>
      </c>
      <c r="N17" s="118" t="str">
        <f>IF(females!AG18&gt;0,females!AG18,"")</f>
        <v/>
      </c>
      <c r="O17" s="118" t="str">
        <f>IF(females!AG19&gt;0,females!AG19,"")</f>
        <v/>
      </c>
      <c r="P17" s="118" t="str">
        <f>IF(females!AG20&gt;0,females!AG20,"")</f>
        <v/>
      </c>
      <c r="Q17" s="118" t="str">
        <f>IF(females!AG21&gt;0,females!AG21,"")</f>
        <v/>
      </c>
      <c r="R17" s="118" t="str">
        <f>IF(females!AG24&gt;0,females!AG24,"")</f>
        <v/>
      </c>
      <c r="S17" s="118" t="str">
        <f>IF(females!AG25&gt;0,females!AG25,"")</f>
        <v/>
      </c>
      <c r="T17" s="118" t="str">
        <f>IF(females!AG28&gt;0,females!AG28,"")</f>
        <v/>
      </c>
      <c r="U17" s="118" t="str">
        <f>IF(females!AG29&gt;0,females!AG29,"")</f>
        <v/>
      </c>
      <c r="V17" s="118" t="str">
        <f>IF(females!AG32&gt;0,females!AG32,"")</f>
        <v/>
      </c>
      <c r="W17" s="118" t="str">
        <f>IF(females!AG33&gt;0,females!AG33,"")</f>
        <v/>
      </c>
      <c r="X17" s="118" t="str">
        <f>IF(females!AG36&gt;0,females!AG36,"")</f>
        <v/>
      </c>
      <c r="Y17" s="118" t="str">
        <f>IF(females!AG37&gt;0,females!AG37,"")</f>
        <v/>
      </c>
    </row>
    <row r="18" spans="1:25" ht="25.5" x14ac:dyDescent="0.2">
      <c r="A18" s="63" t="str">
        <f>'females_stats (μm)'!A$2</f>
        <v>Echiniscus latruncularis</v>
      </c>
      <c r="B18" s="78" t="str">
        <f>'females_stats (μm)'!B$2</f>
        <v>ZA.502/513/542/544/545/553/555</v>
      </c>
      <c r="C18" s="101">
        <f>females!AH1</f>
        <v>17</v>
      </c>
      <c r="D18" s="103" t="str">
        <f>IF(females!AI3&gt;0,females!AI3,"")</f>
        <v/>
      </c>
      <c r="E18" s="118" t="str">
        <f>IF(females!AI7&gt;0,females!AI7,"")</f>
        <v/>
      </c>
      <c r="F18" s="118" t="str">
        <f>IF(females!AI8&gt;0,females!AI8,"")</f>
        <v/>
      </c>
      <c r="G18" s="118" t="str">
        <f>IF(females!AI9&gt;0,females!AI9,"")</f>
        <v/>
      </c>
      <c r="H18" s="118" t="str">
        <f>IF(females!AI10&gt;0,females!AI10,"")</f>
        <v/>
      </c>
      <c r="I18" s="118" t="str">
        <f>IF(females!AI11&gt;0,females!AI11,"")</f>
        <v/>
      </c>
      <c r="J18" s="119" t="str">
        <f>IF(females!AI14&gt;0,females!AI14,"")</f>
        <v/>
      </c>
      <c r="K18" s="118" t="str">
        <f>IF(females!AI15&gt;0,females!AI15,"")</f>
        <v/>
      </c>
      <c r="L18" s="118" t="str">
        <f>IF(females!AI16&gt;0,females!AI16,"")</f>
        <v/>
      </c>
      <c r="M18" s="118" t="str">
        <f>IF(females!AI17&gt;0,females!AI17,"")</f>
        <v/>
      </c>
      <c r="N18" s="118" t="str">
        <f>IF(females!AI18&gt;0,females!AI18,"")</f>
        <v/>
      </c>
      <c r="O18" s="118" t="str">
        <f>IF(females!AI19&gt;0,females!AI19,"")</f>
        <v/>
      </c>
      <c r="P18" s="118" t="str">
        <f>IF(females!AI20&gt;0,females!AI20,"")</f>
        <v/>
      </c>
      <c r="Q18" s="118" t="str">
        <f>IF(females!AI21&gt;0,females!AI21,"")</f>
        <v/>
      </c>
      <c r="R18" s="118" t="str">
        <f>IF(females!AI24&gt;0,females!AI24,"")</f>
        <v/>
      </c>
      <c r="S18" s="118" t="str">
        <f>IF(females!AI25&gt;0,females!AI25,"")</f>
        <v/>
      </c>
      <c r="T18" s="118" t="str">
        <f>IF(females!AI28&gt;0,females!AI28,"")</f>
        <v/>
      </c>
      <c r="U18" s="118" t="str">
        <f>IF(females!AI29&gt;0,females!AI29,"")</f>
        <v/>
      </c>
      <c r="V18" s="118" t="str">
        <f>IF(females!AI32&gt;0,females!AI32,"")</f>
        <v/>
      </c>
      <c r="W18" s="118" t="str">
        <f>IF(females!AI33&gt;0,females!AI33,"")</f>
        <v/>
      </c>
      <c r="X18" s="118" t="str">
        <f>IF(females!AI36&gt;0,females!AI36,"")</f>
        <v/>
      </c>
      <c r="Y18" s="118" t="str">
        <f>IF(females!AI37&gt;0,females!AI37,"")</f>
        <v/>
      </c>
    </row>
    <row r="19" spans="1:25" ht="25.5" x14ac:dyDescent="0.2">
      <c r="A19" s="63" t="str">
        <f>'females_stats (μm)'!A$2</f>
        <v>Echiniscus latruncularis</v>
      </c>
      <c r="B19" s="78" t="str">
        <f>'females_stats (μm)'!B$2</f>
        <v>ZA.502/513/542/544/545/553/555</v>
      </c>
      <c r="C19" s="101">
        <f>females!AJ1</f>
        <v>18</v>
      </c>
      <c r="D19" s="103" t="str">
        <f>IF(females!AK3&gt;0,females!AK3,"")</f>
        <v/>
      </c>
      <c r="E19" s="118" t="str">
        <f>IF(females!AK7&gt;0,females!AK7,"")</f>
        <v/>
      </c>
      <c r="F19" s="118" t="str">
        <f>IF(females!AK8&gt;0,females!AK8,"")</f>
        <v/>
      </c>
      <c r="G19" s="118" t="str">
        <f>IF(females!AK9&gt;0,females!AK9,"")</f>
        <v/>
      </c>
      <c r="H19" s="118" t="str">
        <f>IF(females!AK10&gt;0,females!AK10,"")</f>
        <v/>
      </c>
      <c r="I19" s="118" t="str">
        <f>IF(females!AK11&gt;0,females!AK11,"")</f>
        <v/>
      </c>
      <c r="J19" s="119" t="str">
        <f>IF(females!AK14&gt;0,females!AK14,"")</f>
        <v/>
      </c>
      <c r="K19" s="118" t="str">
        <f>IF(females!AK15&gt;0,females!AK15,"")</f>
        <v/>
      </c>
      <c r="L19" s="118" t="str">
        <f>IF(females!AK16&gt;0,females!AK16,"")</f>
        <v/>
      </c>
      <c r="M19" s="118" t="str">
        <f>IF(females!AK17&gt;0,females!AK17,"")</f>
        <v/>
      </c>
      <c r="N19" s="118" t="str">
        <f>IF(females!AK18&gt;0,females!AK18,"")</f>
        <v/>
      </c>
      <c r="O19" s="118" t="str">
        <f>IF(females!AK19&gt;0,females!AK19,"")</f>
        <v/>
      </c>
      <c r="P19" s="118" t="str">
        <f>IF(females!AK20&gt;0,females!AK20,"")</f>
        <v/>
      </c>
      <c r="Q19" s="118" t="str">
        <f>IF(females!AK21&gt;0,females!AK21,"")</f>
        <v/>
      </c>
      <c r="R19" s="118" t="str">
        <f>IF(females!AK24&gt;0,females!AK24,"")</f>
        <v/>
      </c>
      <c r="S19" s="118" t="str">
        <f>IF(females!AK25&gt;0,females!AK25,"")</f>
        <v/>
      </c>
      <c r="T19" s="118" t="str">
        <f>IF(females!AK28&gt;0,females!AK28,"")</f>
        <v/>
      </c>
      <c r="U19" s="118" t="str">
        <f>IF(females!AK29&gt;0,females!AK29,"")</f>
        <v/>
      </c>
      <c r="V19" s="118" t="str">
        <f>IF(females!AK32&gt;0,females!AK32,"")</f>
        <v/>
      </c>
      <c r="W19" s="118" t="str">
        <f>IF(females!AK33&gt;0,females!AK33,"")</f>
        <v/>
      </c>
      <c r="X19" s="118" t="str">
        <f>IF(females!AK36&gt;0,females!AK36,"")</f>
        <v/>
      </c>
      <c r="Y19" s="118" t="str">
        <f>IF(females!AK37&gt;0,females!AK37,"")</f>
        <v/>
      </c>
    </row>
    <row r="20" spans="1:25" ht="25.5" x14ac:dyDescent="0.2">
      <c r="A20" s="63" t="str">
        <f>'females_stats (μm)'!A$2</f>
        <v>Echiniscus latruncularis</v>
      </c>
      <c r="B20" s="78" t="str">
        <f>'females_stats (μm)'!B$2</f>
        <v>ZA.502/513/542/544/545/553/555</v>
      </c>
      <c r="C20" s="101">
        <f>females!AL1</f>
        <v>19</v>
      </c>
      <c r="D20" s="103" t="str">
        <f>IF(females!AM3&gt;0,females!AM3,"")</f>
        <v/>
      </c>
      <c r="E20" s="118" t="str">
        <f>IF(females!AM7&gt;0,females!AM7,"")</f>
        <v/>
      </c>
      <c r="F20" s="118" t="str">
        <f>IF(females!AM8&gt;0,females!AM8,"")</f>
        <v/>
      </c>
      <c r="G20" s="118" t="str">
        <f>IF(females!AM9&gt;0,females!AM9,"")</f>
        <v/>
      </c>
      <c r="H20" s="118" t="str">
        <f>IF(females!AM10&gt;0,females!AM10,"")</f>
        <v/>
      </c>
      <c r="I20" s="118" t="str">
        <f>IF(females!AM11&gt;0,females!AM11,"")</f>
        <v/>
      </c>
      <c r="J20" s="119" t="str">
        <f>IF(females!AM14&gt;0,females!AM14,"")</f>
        <v/>
      </c>
      <c r="K20" s="118" t="str">
        <f>IF(females!AM15&gt;0,females!AM15,"")</f>
        <v/>
      </c>
      <c r="L20" s="118" t="str">
        <f>IF(females!AM16&gt;0,females!AM16,"")</f>
        <v/>
      </c>
      <c r="M20" s="118" t="str">
        <f>IF(females!AM17&gt;0,females!AM17,"")</f>
        <v/>
      </c>
      <c r="N20" s="118" t="str">
        <f>IF(females!AM18&gt;0,females!AM18,"")</f>
        <v/>
      </c>
      <c r="O20" s="118" t="str">
        <f>IF(females!AM19&gt;0,females!AM19,"")</f>
        <v/>
      </c>
      <c r="P20" s="118" t="str">
        <f>IF(females!AM20&gt;0,females!AM20,"")</f>
        <v/>
      </c>
      <c r="Q20" s="118" t="str">
        <f>IF(females!AM21&gt;0,females!AM21,"")</f>
        <v/>
      </c>
      <c r="R20" s="118" t="str">
        <f>IF(females!AM24&gt;0,females!AM24,"")</f>
        <v/>
      </c>
      <c r="S20" s="118" t="str">
        <f>IF(females!AM25&gt;0,females!AM25,"")</f>
        <v/>
      </c>
      <c r="T20" s="118" t="str">
        <f>IF(females!AM28&gt;0,females!AM28,"")</f>
        <v/>
      </c>
      <c r="U20" s="118" t="str">
        <f>IF(females!AM29&gt;0,females!AM29,"")</f>
        <v/>
      </c>
      <c r="V20" s="118" t="str">
        <f>IF(females!AM32&gt;0,females!AM32,"")</f>
        <v/>
      </c>
      <c r="W20" s="118" t="str">
        <f>IF(females!AM33&gt;0,females!AM33,"")</f>
        <v/>
      </c>
      <c r="X20" s="118" t="str">
        <f>IF(females!AM36&gt;0,females!AM36,"")</f>
        <v/>
      </c>
      <c r="Y20" s="118" t="str">
        <f>IF(females!AM37&gt;0,females!AM37,"")</f>
        <v/>
      </c>
    </row>
    <row r="21" spans="1:25" ht="25.5" x14ac:dyDescent="0.2">
      <c r="A21" s="63" t="str">
        <f>'females_stats (μm)'!A$2</f>
        <v>Echiniscus latruncularis</v>
      </c>
      <c r="B21" s="78" t="str">
        <f>'females_stats (μm)'!B$2</f>
        <v>ZA.502/513/542/544/545/553/555</v>
      </c>
      <c r="C21" s="101">
        <f>females!AN1</f>
        <v>20</v>
      </c>
      <c r="D21" s="103" t="str">
        <f>IF(females!AO3&gt;0,females!AO3,"")</f>
        <v/>
      </c>
      <c r="E21" s="118" t="str">
        <f>IF(females!AO7&gt;0,females!AO7,"")</f>
        <v/>
      </c>
      <c r="F21" s="118" t="str">
        <f>IF(females!AO8&gt;0,females!AO8,"")</f>
        <v/>
      </c>
      <c r="G21" s="118" t="str">
        <f>IF(females!AO9&gt;0,females!AO9,"")</f>
        <v/>
      </c>
      <c r="H21" s="118" t="str">
        <f>IF(females!AO10&gt;0,females!AO10,"")</f>
        <v/>
      </c>
      <c r="I21" s="118" t="str">
        <f>IF(females!AO11&gt;0,females!AO11,"")</f>
        <v/>
      </c>
      <c r="J21" s="119" t="str">
        <f>IF(females!AO14&gt;0,females!AO14,"")</f>
        <v/>
      </c>
      <c r="K21" s="118" t="str">
        <f>IF(females!AO15&gt;0,females!AO15,"")</f>
        <v/>
      </c>
      <c r="L21" s="118" t="str">
        <f>IF(females!AO16&gt;0,females!AO16,"")</f>
        <v/>
      </c>
      <c r="M21" s="118" t="str">
        <f>IF(females!AO17&gt;0,females!AO17,"")</f>
        <v/>
      </c>
      <c r="N21" s="118" t="str">
        <f>IF(females!AO18&gt;0,females!AO18,"")</f>
        <v/>
      </c>
      <c r="O21" s="118" t="str">
        <f>IF(females!AO19&gt;0,females!AO19,"")</f>
        <v/>
      </c>
      <c r="P21" s="118" t="str">
        <f>IF(females!AO20&gt;0,females!AO20,"")</f>
        <v/>
      </c>
      <c r="Q21" s="118" t="str">
        <f>IF(females!AO21&gt;0,females!AO21,"")</f>
        <v/>
      </c>
      <c r="R21" s="118" t="str">
        <f>IF(females!AO24&gt;0,females!AO24,"")</f>
        <v/>
      </c>
      <c r="S21" s="118" t="str">
        <f>IF(females!AO25&gt;0,females!AO25,"")</f>
        <v/>
      </c>
      <c r="T21" s="118" t="str">
        <f>IF(females!AO28&gt;0,females!AO28,"")</f>
        <v/>
      </c>
      <c r="U21" s="118" t="str">
        <f>IF(females!AO29&gt;0,females!AO29,"")</f>
        <v/>
      </c>
      <c r="V21" s="118" t="str">
        <f>IF(females!AO32&gt;0,females!AO32,"")</f>
        <v/>
      </c>
      <c r="W21" s="118" t="str">
        <f>IF(females!AO33&gt;0,females!AO33,"")</f>
        <v/>
      </c>
      <c r="X21" s="118" t="str">
        <f>IF(females!AO36&gt;0,females!AO36,"")</f>
        <v/>
      </c>
      <c r="Y21" s="118" t="str">
        <f>IF(females!AO37&gt;0,females!AO37,"")</f>
        <v/>
      </c>
    </row>
    <row r="22" spans="1:25" ht="25.5" x14ac:dyDescent="0.2">
      <c r="A22" s="63" t="str">
        <f>'females_stats (μm)'!A$2</f>
        <v>Echiniscus latruncularis</v>
      </c>
      <c r="B22" s="78" t="str">
        <f>'females_stats (μm)'!B$2</f>
        <v>ZA.502/513/542/544/545/553/555</v>
      </c>
      <c r="C22" s="101">
        <f>females!AP1</f>
        <v>21</v>
      </c>
      <c r="D22" s="103" t="str">
        <f>IF(females!AQ3&gt;0,females!AQ3,"")</f>
        <v/>
      </c>
      <c r="E22" s="118" t="str">
        <f>IF(females!AQ7&gt;0,females!AQ7,"")</f>
        <v/>
      </c>
      <c r="F22" s="118" t="str">
        <f>IF(females!AQ8&gt;0,females!AQ8,"")</f>
        <v/>
      </c>
      <c r="G22" s="118" t="str">
        <f>IF(females!AQ9&gt;0,females!AQ9,"")</f>
        <v/>
      </c>
      <c r="H22" s="118" t="str">
        <f>IF(females!AQ10&gt;0,females!AQ10,"")</f>
        <v/>
      </c>
      <c r="I22" s="118" t="str">
        <f>IF(females!AQ11&gt;0,females!AQ11,"")</f>
        <v/>
      </c>
      <c r="J22" s="119" t="str">
        <f>IF(females!AQ14&gt;0,females!AQ14,"")</f>
        <v/>
      </c>
      <c r="K22" s="118" t="str">
        <f>IF(females!AQ15&gt;0,females!AQ15,"")</f>
        <v/>
      </c>
      <c r="L22" s="118" t="str">
        <f>IF(females!AQ16&gt;0,females!AQ16,"")</f>
        <v/>
      </c>
      <c r="M22" s="118" t="str">
        <f>IF(females!AQ17&gt;0,females!AQ17,"")</f>
        <v/>
      </c>
      <c r="N22" s="118" t="str">
        <f>IF(females!AQ18&gt;0,females!AQ18,"")</f>
        <v/>
      </c>
      <c r="O22" s="118" t="str">
        <f>IF(females!AQ19&gt;0,females!AQ19,"")</f>
        <v/>
      </c>
      <c r="P22" s="118" t="str">
        <f>IF(females!AQ20&gt;0,females!AQ20,"")</f>
        <v/>
      </c>
      <c r="Q22" s="118" t="str">
        <f>IF(females!AQ21&gt;0,females!AQ21,"")</f>
        <v/>
      </c>
      <c r="R22" s="118" t="str">
        <f>IF(females!AQ24&gt;0,females!AQ24,"")</f>
        <v/>
      </c>
      <c r="S22" s="118" t="str">
        <f>IF(females!AQ25&gt;0,females!AQ25,"")</f>
        <v/>
      </c>
      <c r="T22" s="118" t="str">
        <f>IF(females!AQ28&gt;0,females!AQ28,"")</f>
        <v/>
      </c>
      <c r="U22" s="118" t="str">
        <f>IF(females!AQ29&gt;0,females!AQ29,"")</f>
        <v/>
      </c>
      <c r="V22" s="118" t="str">
        <f>IF(females!AQ32&gt;0,females!AQ32,"")</f>
        <v/>
      </c>
      <c r="W22" s="118" t="str">
        <f>IF(females!AQ33&gt;0,females!AQ33,"")</f>
        <v/>
      </c>
      <c r="X22" s="118" t="str">
        <f>IF(females!AQ36&gt;0,females!AQ36,"")</f>
        <v/>
      </c>
      <c r="Y22" s="118" t="str">
        <f>IF(females!AQ37&gt;0,females!AQ37,"")</f>
        <v/>
      </c>
    </row>
    <row r="23" spans="1:25" ht="25.5" x14ac:dyDescent="0.2">
      <c r="A23" s="63" t="str">
        <f>'females_stats (μm)'!A$2</f>
        <v>Echiniscus latruncularis</v>
      </c>
      <c r="B23" s="78" t="str">
        <f>'females_stats (μm)'!B$2</f>
        <v>ZA.502/513/542/544/545/553/555</v>
      </c>
      <c r="C23" s="101">
        <f>females!AR1</f>
        <v>22</v>
      </c>
      <c r="D23" s="103" t="str">
        <f>IF(females!AS3&gt;0,females!AS3,"")</f>
        <v/>
      </c>
      <c r="E23" s="118" t="str">
        <f>IF(females!AS7&gt;0,females!AS7,"")</f>
        <v/>
      </c>
      <c r="F23" s="118" t="str">
        <f>IF(females!AS8&gt;0,females!AS8,"")</f>
        <v/>
      </c>
      <c r="G23" s="118" t="str">
        <f>IF(females!AS9&gt;0,females!AS9,"")</f>
        <v/>
      </c>
      <c r="H23" s="118" t="str">
        <f>IF(females!AS10&gt;0,females!AS10,"")</f>
        <v/>
      </c>
      <c r="I23" s="118" t="str">
        <f>IF(females!AS11&gt;0,females!AS11,"")</f>
        <v/>
      </c>
      <c r="J23" s="119" t="str">
        <f>IF(females!AS14&gt;0,females!AS14,"")</f>
        <v/>
      </c>
      <c r="K23" s="118" t="str">
        <f>IF(females!AS15&gt;0,females!AS15,"")</f>
        <v/>
      </c>
      <c r="L23" s="118" t="str">
        <f>IF(females!AS16&gt;0,females!AS16,"")</f>
        <v/>
      </c>
      <c r="M23" s="118" t="str">
        <f>IF(females!AS17&gt;0,females!AS17,"")</f>
        <v/>
      </c>
      <c r="N23" s="118" t="str">
        <f>IF(females!AS18&gt;0,females!AS18,"")</f>
        <v/>
      </c>
      <c r="O23" s="118" t="str">
        <f>IF(females!AS19&gt;0,females!AS19,"")</f>
        <v/>
      </c>
      <c r="P23" s="118" t="str">
        <f>IF(females!AS20&gt;0,females!AS20,"")</f>
        <v/>
      </c>
      <c r="Q23" s="118" t="str">
        <f>IF(females!AS21&gt;0,females!AS21,"")</f>
        <v/>
      </c>
      <c r="R23" s="118" t="str">
        <f>IF(females!AS24&gt;0,females!AS24,"")</f>
        <v/>
      </c>
      <c r="S23" s="118" t="str">
        <f>IF(females!AS25&gt;0,females!AS25,"")</f>
        <v/>
      </c>
      <c r="T23" s="118" t="str">
        <f>IF(females!AS28&gt;0,females!AS28,"")</f>
        <v/>
      </c>
      <c r="U23" s="118" t="str">
        <f>IF(females!AS29&gt;0,females!AS29,"")</f>
        <v/>
      </c>
      <c r="V23" s="118" t="str">
        <f>IF(females!AS32&gt;0,females!AS32,"")</f>
        <v/>
      </c>
      <c r="W23" s="118" t="str">
        <f>IF(females!AS33&gt;0,females!AS33,"")</f>
        <v/>
      </c>
      <c r="X23" s="118" t="str">
        <f>IF(females!AS36&gt;0,females!AS36,"")</f>
        <v/>
      </c>
      <c r="Y23" s="118" t="str">
        <f>IF(females!AS37&gt;0,females!AS37,"")</f>
        <v/>
      </c>
    </row>
    <row r="24" spans="1:25" ht="25.5" x14ac:dyDescent="0.2">
      <c r="A24" s="63" t="str">
        <f>'females_stats (μm)'!A$2</f>
        <v>Echiniscus latruncularis</v>
      </c>
      <c r="B24" s="78" t="str">
        <f>'females_stats (μm)'!B$2</f>
        <v>ZA.502/513/542/544/545/553/555</v>
      </c>
      <c r="C24" s="101">
        <f>females!AT1</f>
        <v>23</v>
      </c>
      <c r="D24" s="103" t="str">
        <f>IF(females!AU3&gt;0,females!AU3,"")</f>
        <v/>
      </c>
      <c r="E24" s="118" t="str">
        <f>IF(females!AU7&gt;0,females!AU7,"")</f>
        <v/>
      </c>
      <c r="F24" s="118" t="str">
        <f>IF(females!AU8&gt;0,females!AU8,"")</f>
        <v/>
      </c>
      <c r="G24" s="118" t="str">
        <f>IF(females!AU9&gt;0,females!AU9,"")</f>
        <v/>
      </c>
      <c r="H24" s="118" t="str">
        <f>IF(females!AU10&gt;0,females!AU10,"")</f>
        <v/>
      </c>
      <c r="I24" s="118" t="str">
        <f>IF(females!AU11&gt;0,females!AU11,"")</f>
        <v/>
      </c>
      <c r="J24" s="119" t="str">
        <f>IF(females!AU14&gt;0,females!AU14,"")</f>
        <v/>
      </c>
      <c r="K24" s="118" t="str">
        <f>IF(females!AU15&gt;0,females!AU15,"")</f>
        <v/>
      </c>
      <c r="L24" s="118" t="str">
        <f>IF(females!AU16&gt;0,females!AU16,"")</f>
        <v/>
      </c>
      <c r="M24" s="118" t="str">
        <f>IF(females!AU17&gt;0,females!AU17,"")</f>
        <v/>
      </c>
      <c r="N24" s="118" t="str">
        <f>IF(females!AU18&gt;0,females!AU18,"")</f>
        <v/>
      </c>
      <c r="O24" s="118" t="str">
        <f>IF(females!AU19&gt;0,females!AU19,"")</f>
        <v/>
      </c>
      <c r="P24" s="118" t="str">
        <f>IF(females!AU20&gt;0,females!AU20,"")</f>
        <v/>
      </c>
      <c r="Q24" s="118" t="str">
        <f>IF(females!AU21&gt;0,females!AU21,"")</f>
        <v/>
      </c>
      <c r="R24" s="118" t="str">
        <f>IF(females!AU24&gt;0,females!AU24,"")</f>
        <v/>
      </c>
      <c r="S24" s="118" t="str">
        <f>IF(females!AU25&gt;0,females!AU25,"")</f>
        <v/>
      </c>
      <c r="T24" s="118" t="str">
        <f>IF(females!AU28&gt;0,females!AU28,"")</f>
        <v/>
      </c>
      <c r="U24" s="118" t="str">
        <f>IF(females!AU29&gt;0,females!AU29,"")</f>
        <v/>
      </c>
      <c r="V24" s="118" t="str">
        <f>IF(females!AU32&gt;0,females!AU32,"")</f>
        <v/>
      </c>
      <c r="W24" s="118" t="str">
        <f>IF(females!AU33&gt;0,females!AU33,"")</f>
        <v/>
      </c>
      <c r="X24" s="118" t="str">
        <f>IF(females!AU36&gt;0,females!AU36,"")</f>
        <v/>
      </c>
      <c r="Y24" s="118" t="str">
        <f>IF(females!AU37&gt;0,females!AU37,"")</f>
        <v/>
      </c>
    </row>
    <row r="25" spans="1:25" ht="25.5" x14ac:dyDescent="0.2">
      <c r="A25" s="63" t="str">
        <f>'females_stats (μm)'!A$2</f>
        <v>Echiniscus latruncularis</v>
      </c>
      <c r="B25" s="78" t="str">
        <f>'females_stats (μm)'!B$2</f>
        <v>ZA.502/513/542/544/545/553/555</v>
      </c>
      <c r="C25" s="101">
        <f>females!AV1</f>
        <v>24</v>
      </c>
      <c r="D25" s="103" t="str">
        <f>IF(females!AW3&gt;0,females!AW3,"")</f>
        <v/>
      </c>
      <c r="E25" s="118" t="str">
        <f>IF(females!AW7&gt;0,females!AW7,"")</f>
        <v/>
      </c>
      <c r="F25" s="118" t="str">
        <f>IF(females!AW8&gt;0,females!AW8,"")</f>
        <v/>
      </c>
      <c r="G25" s="118" t="str">
        <f>IF(females!AW9&gt;0,females!AW9,"")</f>
        <v/>
      </c>
      <c r="H25" s="118" t="str">
        <f>IF(females!AW10&gt;0,females!AW10,"")</f>
        <v/>
      </c>
      <c r="I25" s="118" t="str">
        <f>IF(females!AW11&gt;0,females!AW11,"")</f>
        <v/>
      </c>
      <c r="J25" s="119" t="str">
        <f>IF(females!AW14&gt;0,females!AW14,"")</f>
        <v/>
      </c>
      <c r="K25" s="118" t="str">
        <f>IF(females!AW15&gt;0,females!AW15,"")</f>
        <v/>
      </c>
      <c r="L25" s="118" t="str">
        <f>IF(females!AW16&gt;0,females!AW16,"")</f>
        <v/>
      </c>
      <c r="M25" s="118" t="str">
        <f>IF(females!AW17&gt;0,females!AW17,"")</f>
        <v/>
      </c>
      <c r="N25" s="118" t="str">
        <f>IF(females!AW18&gt;0,females!AW18,"")</f>
        <v/>
      </c>
      <c r="O25" s="118" t="str">
        <f>IF(females!AW19&gt;0,females!AW19,"")</f>
        <v/>
      </c>
      <c r="P25" s="118" t="str">
        <f>IF(females!AW20&gt;0,females!AW20,"")</f>
        <v/>
      </c>
      <c r="Q25" s="118" t="str">
        <f>IF(females!AW21&gt;0,females!AW21,"")</f>
        <v/>
      </c>
      <c r="R25" s="118" t="str">
        <f>IF(females!AW24&gt;0,females!AW24,"")</f>
        <v/>
      </c>
      <c r="S25" s="118" t="str">
        <f>IF(females!AW25&gt;0,females!AW25,"")</f>
        <v/>
      </c>
      <c r="T25" s="118" t="str">
        <f>IF(females!AW28&gt;0,females!AW28,"")</f>
        <v/>
      </c>
      <c r="U25" s="118" t="str">
        <f>IF(females!AW29&gt;0,females!AW29,"")</f>
        <v/>
      </c>
      <c r="V25" s="118" t="str">
        <f>IF(females!AW32&gt;0,females!AW32,"")</f>
        <v/>
      </c>
      <c r="W25" s="118" t="str">
        <f>IF(females!AW33&gt;0,females!AW33,"")</f>
        <v/>
      </c>
      <c r="X25" s="118" t="str">
        <f>IF(females!AW36&gt;0,females!AW36,"")</f>
        <v/>
      </c>
      <c r="Y25" s="118" t="str">
        <f>IF(females!AW37&gt;0,females!AW37,"")</f>
        <v/>
      </c>
    </row>
    <row r="26" spans="1:25" ht="25.5" x14ac:dyDescent="0.2">
      <c r="A26" s="63" t="str">
        <f>'females_stats (μm)'!A$2</f>
        <v>Echiniscus latruncularis</v>
      </c>
      <c r="B26" s="78" t="str">
        <f>'females_stats (μm)'!B$2</f>
        <v>ZA.502/513/542/544/545/553/555</v>
      </c>
      <c r="C26" s="101">
        <f>females!AX1</f>
        <v>25</v>
      </c>
      <c r="D26" s="103" t="str">
        <f>IF(females!AY3&gt;0,females!AY3,"")</f>
        <v/>
      </c>
      <c r="E26" s="118" t="str">
        <f>IF(females!AY7&gt;0,females!AY7,"")</f>
        <v/>
      </c>
      <c r="F26" s="118" t="str">
        <f>IF(females!AY8&gt;0,females!AY8,"")</f>
        <v/>
      </c>
      <c r="G26" s="118" t="str">
        <f>IF(females!AY9&gt;0,females!AY9,"")</f>
        <v/>
      </c>
      <c r="H26" s="118" t="str">
        <f>IF(females!AY10&gt;0,females!AY10,"")</f>
        <v/>
      </c>
      <c r="I26" s="118" t="str">
        <f>IF(females!AY11&gt;0,females!AY11,"")</f>
        <v/>
      </c>
      <c r="J26" s="119" t="str">
        <f>IF(females!AY14&gt;0,females!AY14,"")</f>
        <v/>
      </c>
      <c r="K26" s="118" t="str">
        <f>IF(females!AY15&gt;0,females!AY15,"")</f>
        <v/>
      </c>
      <c r="L26" s="118" t="str">
        <f>IF(females!AY16&gt;0,females!AY16,"")</f>
        <v/>
      </c>
      <c r="M26" s="118" t="str">
        <f>IF(females!AY17&gt;0,females!AY17,"")</f>
        <v/>
      </c>
      <c r="N26" s="118" t="str">
        <f>IF(females!AY18&gt;0,females!AY18,"")</f>
        <v/>
      </c>
      <c r="O26" s="118" t="str">
        <f>IF(females!AY19&gt;0,females!AY19,"")</f>
        <v/>
      </c>
      <c r="P26" s="118" t="str">
        <f>IF(females!AY20&gt;0,females!AY20,"")</f>
        <v/>
      </c>
      <c r="Q26" s="118" t="str">
        <f>IF(females!AY21&gt;0,females!AY21,"")</f>
        <v/>
      </c>
      <c r="R26" s="118" t="str">
        <f>IF(females!AY24&gt;0,females!AY24,"")</f>
        <v/>
      </c>
      <c r="S26" s="118" t="str">
        <f>IF(females!AY25&gt;0,females!AY25,"")</f>
        <v/>
      </c>
      <c r="T26" s="118" t="str">
        <f>IF(females!AY28&gt;0,females!AY28,"")</f>
        <v/>
      </c>
      <c r="U26" s="118" t="str">
        <f>IF(females!AY29&gt;0,females!AY29,"")</f>
        <v/>
      </c>
      <c r="V26" s="118" t="str">
        <f>IF(females!AY32&gt;0,females!AY32,"")</f>
        <v/>
      </c>
      <c r="W26" s="118" t="str">
        <f>IF(females!AY33&gt;0,females!AY33,"")</f>
        <v/>
      </c>
      <c r="X26" s="118" t="str">
        <f>IF(females!AY36&gt;0,females!AY36,"")</f>
        <v/>
      </c>
      <c r="Y26" s="118" t="str">
        <f>IF(females!AY37&gt;0,females!AY37,"")</f>
        <v/>
      </c>
    </row>
    <row r="27" spans="1:25" ht="25.5" x14ac:dyDescent="0.2">
      <c r="A27" s="63" t="str">
        <f>'females_stats (μm)'!A$2</f>
        <v>Echiniscus latruncularis</v>
      </c>
      <c r="B27" s="78" t="str">
        <f>'females_stats (μm)'!B$2</f>
        <v>ZA.502/513/542/544/545/553/555</v>
      </c>
      <c r="C27" s="101">
        <f>females!AZ1</f>
        <v>26</v>
      </c>
      <c r="D27" s="103" t="str">
        <f>IF(females!BA3&gt;0,females!BA3,"")</f>
        <v/>
      </c>
      <c r="E27" s="118" t="str">
        <f>IF(females!BA7&gt;0,females!BA7,"")</f>
        <v/>
      </c>
      <c r="F27" s="118" t="str">
        <f>IF(females!BA8&gt;0,females!BA8,"")</f>
        <v/>
      </c>
      <c r="G27" s="118" t="str">
        <f>IF(females!BA9&gt;0,females!BA9,"")</f>
        <v/>
      </c>
      <c r="H27" s="118" t="str">
        <f>IF(females!BA10&gt;0,females!BA10,"")</f>
        <v/>
      </c>
      <c r="I27" s="118" t="str">
        <f>IF(females!BA11&gt;0,females!BA11,"")</f>
        <v/>
      </c>
      <c r="J27" s="119" t="str">
        <f>IF(females!BA14&gt;0,females!BA14,"")</f>
        <v/>
      </c>
      <c r="K27" s="118" t="str">
        <f>IF(females!BA15&gt;0,females!BA15,"")</f>
        <v/>
      </c>
      <c r="L27" s="118" t="str">
        <f>IF(females!BA16&gt;0,females!BA16,"")</f>
        <v/>
      </c>
      <c r="M27" s="118" t="str">
        <f>IF(females!BA17&gt;0,females!BA17,"")</f>
        <v/>
      </c>
      <c r="N27" s="118" t="str">
        <f>IF(females!BA18&gt;0,females!BA18,"")</f>
        <v/>
      </c>
      <c r="O27" s="118" t="str">
        <f>IF(females!BA19&gt;0,females!BA19,"")</f>
        <v/>
      </c>
      <c r="P27" s="118" t="str">
        <f>IF(females!BA20&gt;0,females!BA20,"")</f>
        <v/>
      </c>
      <c r="Q27" s="118" t="str">
        <f>IF(females!BA21&gt;0,females!BA21,"")</f>
        <v/>
      </c>
      <c r="R27" s="118" t="str">
        <f>IF(females!BA24&gt;0,females!BA24,"")</f>
        <v/>
      </c>
      <c r="S27" s="118" t="str">
        <f>IF(females!BA25&gt;0,females!BA25,"")</f>
        <v/>
      </c>
      <c r="T27" s="118" t="str">
        <f>IF(females!BA28&gt;0,females!BA28,"")</f>
        <v/>
      </c>
      <c r="U27" s="118" t="str">
        <f>IF(females!BA29&gt;0,females!BA29,"")</f>
        <v/>
      </c>
      <c r="V27" s="118" t="str">
        <f>IF(females!BA32&gt;0,females!BA32,"")</f>
        <v/>
      </c>
      <c r="W27" s="118" t="str">
        <f>IF(females!BA33&gt;0,females!BA33,"")</f>
        <v/>
      </c>
      <c r="X27" s="118" t="str">
        <f>IF(females!BA36&gt;0,females!BA36,"")</f>
        <v/>
      </c>
      <c r="Y27" s="118" t="str">
        <f>IF(females!BA37&gt;0,females!BA37,"")</f>
        <v/>
      </c>
    </row>
    <row r="28" spans="1:25" ht="25.5" x14ac:dyDescent="0.2">
      <c r="A28" s="63" t="str">
        <f>'females_stats (μm)'!A$2</f>
        <v>Echiniscus latruncularis</v>
      </c>
      <c r="B28" s="78" t="str">
        <f>'females_stats (μm)'!B$2</f>
        <v>ZA.502/513/542/544/545/553/555</v>
      </c>
      <c r="C28" s="101">
        <f>females!BB1</f>
        <v>27</v>
      </c>
      <c r="D28" s="103" t="str">
        <f>IF(females!BC3&gt;0,females!BC3,"")</f>
        <v/>
      </c>
      <c r="E28" s="118" t="str">
        <f>IF(females!BC7&gt;0,females!BC7,"")</f>
        <v/>
      </c>
      <c r="F28" s="118" t="str">
        <f>IF(females!BC8&gt;0,females!BC8,"")</f>
        <v/>
      </c>
      <c r="G28" s="118" t="str">
        <f>IF(females!BC9&gt;0,females!BC9,"")</f>
        <v/>
      </c>
      <c r="H28" s="118" t="str">
        <f>IF(females!BC10&gt;0,females!BC10,"")</f>
        <v/>
      </c>
      <c r="I28" s="118" t="str">
        <f>IF(females!BC11&gt;0,females!BC11,"")</f>
        <v/>
      </c>
      <c r="J28" s="119" t="str">
        <f>IF(females!BC14&gt;0,females!BC14,"")</f>
        <v/>
      </c>
      <c r="K28" s="118" t="str">
        <f>IF(females!BC15&gt;0,females!BC15,"")</f>
        <v/>
      </c>
      <c r="L28" s="118" t="str">
        <f>IF(females!BC16&gt;0,females!BC16,"")</f>
        <v/>
      </c>
      <c r="M28" s="118" t="str">
        <f>IF(females!BC17&gt;0,females!BC17,"")</f>
        <v/>
      </c>
      <c r="N28" s="118" t="str">
        <f>IF(females!BC18&gt;0,females!BC18,"")</f>
        <v/>
      </c>
      <c r="O28" s="118" t="str">
        <f>IF(females!BC19&gt;0,females!BC19,"")</f>
        <v/>
      </c>
      <c r="P28" s="118" t="str">
        <f>IF(females!BC20&gt;0,females!BC20,"")</f>
        <v/>
      </c>
      <c r="Q28" s="118" t="str">
        <f>IF(females!BC21&gt;0,females!BC21,"")</f>
        <v/>
      </c>
      <c r="R28" s="118" t="str">
        <f>IF(females!BC24&gt;0,females!BC24,"")</f>
        <v/>
      </c>
      <c r="S28" s="118" t="str">
        <f>IF(females!BC25&gt;0,females!BC25,"")</f>
        <v/>
      </c>
      <c r="T28" s="118" t="str">
        <f>IF(females!BC28&gt;0,females!BC28,"")</f>
        <v/>
      </c>
      <c r="U28" s="118" t="str">
        <f>IF(females!BC29&gt;0,females!BC29,"")</f>
        <v/>
      </c>
      <c r="V28" s="118" t="str">
        <f>IF(females!BC32&gt;0,females!BC32,"")</f>
        <v/>
      </c>
      <c r="W28" s="118" t="str">
        <f>IF(females!BC33&gt;0,females!BC33,"")</f>
        <v/>
      </c>
      <c r="X28" s="118" t="str">
        <f>IF(females!BC36&gt;0,females!BC36,"")</f>
        <v/>
      </c>
      <c r="Y28" s="118" t="str">
        <f>IF(females!BC37&gt;0,females!BC37,"")</f>
        <v/>
      </c>
    </row>
    <row r="29" spans="1:25" ht="25.5" x14ac:dyDescent="0.2">
      <c r="A29" s="63" t="str">
        <f>'females_stats (μm)'!A$2</f>
        <v>Echiniscus latruncularis</v>
      </c>
      <c r="B29" s="78" t="str">
        <f>'females_stats (μm)'!B$2</f>
        <v>ZA.502/513/542/544/545/553/555</v>
      </c>
      <c r="C29" s="101">
        <f>females!BD1</f>
        <v>28</v>
      </c>
      <c r="D29" s="103" t="str">
        <f>IF(females!BE3&gt;0,females!BE3,"")</f>
        <v/>
      </c>
      <c r="E29" s="118" t="str">
        <f>IF(females!BE7&gt;0,females!BE7,"")</f>
        <v/>
      </c>
      <c r="F29" s="118" t="str">
        <f>IF(females!BE8&gt;0,females!BE8,"")</f>
        <v/>
      </c>
      <c r="G29" s="118" t="str">
        <f>IF(females!BE9&gt;0,females!BE9,"")</f>
        <v/>
      </c>
      <c r="H29" s="118" t="str">
        <f>IF(females!BE10&gt;0,females!BE10,"")</f>
        <v/>
      </c>
      <c r="I29" s="118" t="str">
        <f>IF(females!BE11&gt;0,females!BE11,"")</f>
        <v/>
      </c>
      <c r="J29" s="119" t="str">
        <f>IF(females!BE14&gt;0,females!BE14,"")</f>
        <v/>
      </c>
      <c r="K29" s="118" t="str">
        <f>IF(females!BE15&gt;0,females!BE15,"")</f>
        <v/>
      </c>
      <c r="L29" s="118" t="str">
        <f>IF(females!BE16&gt;0,females!BE16,"")</f>
        <v/>
      </c>
      <c r="M29" s="118" t="str">
        <f>IF(females!BE17&gt;0,females!BE17,"")</f>
        <v/>
      </c>
      <c r="N29" s="118" t="str">
        <f>IF(females!BE18&gt;0,females!BE18,"")</f>
        <v/>
      </c>
      <c r="O29" s="118" t="str">
        <f>IF(females!BE19&gt;0,females!BE19,"")</f>
        <v/>
      </c>
      <c r="P29" s="118" t="str">
        <f>IF(females!BE20&gt;0,females!BE20,"")</f>
        <v/>
      </c>
      <c r="Q29" s="118" t="str">
        <f>IF(females!BE21&gt;0,females!BE21,"")</f>
        <v/>
      </c>
      <c r="R29" s="118" t="str">
        <f>IF(females!BE24&gt;0,females!BE24,"")</f>
        <v/>
      </c>
      <c r="S29" s="118" t="str">
        <f>IF(females!BE25&gt;0,females!BE25,"")</f>
        <v/>
      </c>
      <c r="T29" s="118" t="str">
        <f>IF(females!BE28&gt;0,females!BE28,"")</f>
        <v/>
      </c>
      <c r="U29" s="118" t="str">
        <f>IF(females!BE29&gt;0,females!BE29,"")</f>
        <v/>
      </c>
      <c r="V29" s="118" t="str">
        <f>IF(females!BE32&gt;0,females!BE32,"")</f>
        <v/>
      </c>
      <c r="W29" s="118" t="str">
        <f>IF(females!BE33&gt;0,females!BE33,"")</f>
        <v/>
      </c>
      <c r="X29" s="118" t="str">
        <f>IF(females!BE36&gt;0,females!BE36,"")</f>
        <v/>
      </c>
      <c r="Y29" s="118" t="str">
        <f>IF(females!BE37&gt;0,females!BE37,"")</f>
        <v/>
      </c>
    </row>
    <row r="30" spans="1:25" ht="25.5" x14ac:dyDescent="0.2">
      <c r="A30" s="63" t="str">
        <f>'females_stats (μm)'!A$2</f>
        <v>Echiniscus latruncularis</v>
      </c>
      <c r="B30" s="78" t="str">
        <f>'females_stats (μm)'!B$2</f>
        <v>ZA.502/513/542/544/545/553/555</v>
      </c>
      <c r="C30" s="101">
        <f>females!BF1</f>
        <v>29</v>
      </c>
      <c r="D30" s="103" t="str">
        <f>IF(females!BG3&gt;0,females!BG3,"")</f>
        <v/>
      </c>
      <c r="E30" s="118" t="str">
        <f>IF(females!BG7&gt;0,females!BG7,"")</f>
        <v/>
      </c>
      <c r="F30" s="118" t="str">
        <f>IF(females!BG8&gt;0,females!BG8,"")</f>
        <v/>
      </c>
      <c r="G30" s="118" t="str">
        <f>IF(females!BG9&gt;0,females!BG9,"")</f>
        <v/>
      </c>
      <c r="H30" s="118" t="str">
        <f>IF(females!BG10&gt;0,females!BG10,"")</f>
        <v/>
      </c>
      <c r="I30" s="118" t="str">
        <f>IF(females!BG11&gt;0,females!BG11,"")</f>
        <v/>
      </c>
      <c r="J30" s="119" t="str">
        <f>IF(females!BG14&gt;0,females!BG14,"")</f>
        <v/>
      </c>
      <c r="K30" s="118" t="str">
        <f>IF(females!BG15&gt;0,females!BG15,"")</f>
        <v/>
      </c>
      <c r="L30" s="118" t="str">
        <f>IF(females!BG16&gt;0,females!BG16,"")</f>
        <v/>
      </c>
      <c r="M30" s="118" t="str">
        <f>IF(females!BG17&gt;0,females!BG17,"")</f>
        <v/>
      </c>
      <c r="N30" s="118" t="str">
        <f>IF(females!BG18&gt;0,females!BG18,"")</f>
        <v/>
      </c>
      <c r="O30" s="118" t="str">
        <f>IF(females!BG19&gt;0,females!BG19,"")</f>
        <v/>
      </c>
      <c r="P30" s="118" t="str">
        <f>IF(females!BG20&gt;0,females!BG20,"")</f>
        <v/>
      </c>
      <c r="Q30" s="118" t="str">
        <f>IF(females!BG21&gt;0,females!BG21,"")</f>
        <v/>
      </c>
      <c r="R30" s="118" t="str">
        <f>IF(females!BG24&gt;0,females!BG24,"")</f>
        <v/>
      </c>
      <c r="S30" s="118" t="str">
        <f>IF(females!BG25&gt;0,females!BG25,"")</f>
        <v/>
      </c>
      <c r="T30" s="118" t="str">
        <f>IF(females!BG28&gt;0,females!BG28,"")</f>
        <v/>
      </c>
      <c r="U30" s="118" t="str">
        <f>IF(females!BG29&gt;0,females!BG29,"")</f>
        <v/>
      </c>
      <c r="V30" s="118" t="str">
        <f>IF(females!BG32&gt;0,females!BG32,"")</f>
        <v/>
      </c>
      <c r="W30" s="118" t="str">
        <f>IF(females!BG33&gt;0,females!BG33,"")</f>
        <v/>
      </c>
      <c r="X30" s="118" t="str">
        <f>IF(females!BG36&gt;0,females!BG36,"")</f>
        <v/>
      </c>
      <c r="Y30" s="118" t="str">
        <f>IF(females!BG37&gt;0,females!BG37,"")</f>
        <v/>
      </c>
    </row>
    <row r="31" spans="1:25" ht="25.5" x14ac:dyDescent="0.2">
      <c r="A31" s="63" t="str">
        <f>'females_stats (μm)'!A$2</f>
        <v>Echiniscus latruncularis</v>
      </c>
      <c r="B31" s="78" t="str">
        <f>'females_stats (μm)'!B$2</f>
        <v>ZA.502/513/542/544/545/553/555</v>
      </c>
      <c r="C31" s="101">
        <f>females!BH1</f>
        <v>30</v>
      </c>
      <c r="D31" s="103" t="str">
        <f>IF(females!BI3&gt;0,females!BI3,"")</f>
        <v/>
      </c>
      <c r="E31" s="118" t="str">
        <f>IF(females!BI7&gt;0,females!BI7,"")</f>
        <v/>
      </c>
      <c r="F31" s="118" t="str">
        <f>IF(females!BI8&gt;0,females!BI8,"")</f>
        <v/>
      </c>
      <c r="G31" s="118" t="str">
        <f>IF(females!BI9&gt;0,females!BI9,"")</f>
        <v/>
      </c>
      <c r="H31" s="118" t="str">
        <f>IF(females!BI10&gt;0,females!BI10,"")</f>
        <v/>
      </c>
      <c r="I31" s="118" t="str">
        <f>IF(females!BI11&gt;0,females!BI11,"")</f>
        <v/>
      </c>
      <c r="J31" s="119" t="str">
        <f>IF(females!BI14&gt;0,females!BI14,"")</f>
        <v/>
      </c>
      <c r="K31" s="118" t="str">
        <f>IF(females!BI15&gt;0,females!BI15,"")</f>
        <v/>
      </c>
      <c r="L31" s="118" t="str">
        <f>IF(females!BI16&gt;0,females!BI16,"")</f>
        <v/>
      </c>
      <c r="M31" s="118" t="str">
        <f>IF(females!BI17&gt;0,females!BI17,"")</f>
        <v/>
      </c>
      <c r="N31" s="118" t="str">
        <f>IF(females!BI18&gt;0,females!BI18,"")</f>
        <v/>
      </c>
      <c r="O31" s="118" t="str">
        <f>IF(females!BI19&gt;0,females!BI19,"")</f>
        <v/>
      </c>
      <c r="P31" s="118" t="str">
        <f>IF(females!BI20&gt;0,females!BI20,"")</f>
        <v/>
      </c>
      <c r="Q31" s="118" t="str">
        <f>IF(females!BI21&gt;0,females!BI21,"")</f>
        <v/>
      </c>
      <c r="R31" s="118" t="str">
        <f>IF(females!BI24&gt;0,females!BI24,"")</f>
        <v/>
      </c>
      <c r="S31" s="118" t="str">
        <f>IF(females!BI25&gt;0,females!BI25,"")</f>
        <v/>
      </c>
      <c r="T31" s="118" t="str">
        <f>IF(females!BI28&gt;0,females!BI28,"")</f>
        <v/>
      </c>
      <c r="U31" s="118" t="str">
        <f>IF(females!BI29&gt;0,females!BI29,"")</f>
        <v/>
      </c>
      <c r="V31" s="118" t="str">
        <f>IF(females!BI32&gt;0,females!BI32,"")</f>
        <v/>
      </c>
      <c r="W31" s="118" t="str">
        <f>IF(females!BI33&gt;0,females!BI33,"")</f>
        <v/>
      </c>
      <c r="X31" s="118" t="str">
        <f>IF(females!BI36&gt;0,females!BI36,"")</f>
        <v/>
      </c>
      <c r="Y31" s="118" t="str">
        <f>IF(females!BI37&gt;0,females!BI37,"")</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U1" sqref="U1:U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latruncularis</v>
      </c>
      <c r="B2" s="128" t="str">
        <f>'general info'!D3</f>
        <v>ZA.502/513/542/544/545/553/555</v>
      </c>
      <c r="C2" s="101" t="str">
        <f>males!B1</f>
        <v>1 (ALL)</v>
      </c>
      <c r="D2" s="102">
        <f>IF(males!B3&gt;0,males!B3,"")</f>
        <v>231.6</v>
      </c>
      <c r="E2" s="107">
        <f>IF(males!B5&gt;0,males!B5,"")</f>
        <v>48.1</v>
      </c>
      <c r="F2" s="107">
        <f>IF(males!B7&gt;0,males!B7,"")</f>
        <v>12.3</v>
      </c>
      <c r="G2" s="107">
        <f>IF(males!B8&gt;0,males!B8,"")</f>
        <v>10.4</v>
      </c>
      <c r="H2" s="107">
        <f>IF(males!B9&gt;0,males!B9,"")</f>
        <v>20</v>
      </c>
      <c r="I2" s="107">
        <f>IF(males!B10&gt;0,males!B10,"")</f>
        <v>8.6999999999999993</v>
      </c>
      <c r="J2" s="107">
        <f>IF(males!B11&gt;0,males!B11,"")</f>
        <v>40.299999999999997</v>
      </c>
      <c r="K2" s="108">
        <f>IF(males!B12&gt;0,males!B12,"")</f>
        <v>0.17400690846286701</v>
      </c>
      <c r="L2" s="110">
        <f>IF(males!B14&gt;0,males!B14,"")</f>
        <v>27.8</v>
      </c>
      <c r="M2" s="107">
        <f>IF(males!B15&gt;0,males!B15,"")</f>
        <v>41.3</v>
      </c>
      <c r="N2" s="107">
        <f>IF(males!B16&gt;0,males!B16,"")</f>
        <v>44.3</v>
      </c>
      <c r="O2" s="107">
        <f>IF(males!B17&gt;0,males!B17,"")</f>
        <v>32.6</v>
      </c>
      <c r="P2" s="107" t="str">
        <f>IF(males!B18&gt;0,males!B18,"")</f>
        <v/>
      </c>
      <c r="Q2" s="107">
        <f>IF(males!B19&gt;0,males!B19,"")</f>
        <v>44.8</v>
      </c>
      <c r="R2" s="107">
        <f>IF(males!B20&gt;0,males!B20,"")</f>
        <v>2.9</v>
      </c>
      <c r="S2" s="107">
        <f>IF(males!B21&gt;0,males!B21,"")</f>
        <v>5.3</v>
      </c>
      <c r="T2" s="107">
        <f>IF(males!B22&gt;0,males!B22,"")</f>
        <v>13</v>
      </c>
      <c r="U2" s="107">
        <f>IF(males!B24&gt;0,males!B24,"")</f>
        <v>16.600000000000001</v>
      </c>
      <c r="V2" s="107">
        <f>IF(males!B25&gt;0,males!B25,"")</f>
        <v>4</v>
      </c>
      <c r="W2" s="108">
        <f>IF(males!B26&gt;0,males!B26,"")</f>
        <v>0.24096385542168672</v>
      </c>
      <c r="X2" s="107">
        <f>IF(males!B28&gt;0,males!B28,"")</f>
        <v>15.4</v>
      </c>
      <c r="Y2" s="107">
        <f>IF(males!B29&gt;0,males!B29,"")</f>
        <v>3.2</v>
      </c>
      <c r="Z2" s="108">
        <f>IF(males!B30&gt;0,males!B30,"")</f>
        <v>0.20779220779220781</v>
      </c>
      <c r="AA2" s="107">
        <f>IF(males!B32&gt;0,males!B32,"")</f>
        <v>17.100000000000001</v>
      </c>
      <c r="AB2" s="111">
        <f>IF(males!B33&gt;0,males!B33,"")</f>
        <v>3.4</v>
      </c>
      <c r="AC2" s="112">
        <f>IF(males!B34&gt;0,males!B34,"")</f>
        <v>0.19883040935672514</v>
      </c>
      <c r="AD2" s="111">
        <f>IF(males!B36&gt;0,males!B36,"")</f>
        <v>19.399999999999999</v>
      </c>
      <c r="AE2" s="111">
        <f>IF(males!B37&gt;0,males!B37,"")</f>
        <v>3.9</v>
      </c>
      <c r="AF2" s="112">
        <f>IF(males!B38&gt;0,males!B38,"")</f>
        <v>0.20103092783505155</v>
      </c>
    </row>
    <row r="3" spans="1:32" ht="25.5" x14ac:dyDescent="0.2">
      <c r="A3" s="63" t="str">
        <f t="shared" ref="A3:B19" si="0">A$2</f>
        <v>Echiniscus latruncularis</v>
      </c>
      <c r="B3" s="79" t="str">
        <f>B$2</f>
        <v>ZA.502/513/542/544/545/553/555</v>
      </c>
      <c r="C3" s="101">
        <f>males!D1</f>
        <v>2</v>
      </c>
      <c r="D3" s="102">
        <f>IF(males!D3&gt;0,males!D3,"")</f>
        <v>239.4</v>
      </c>
      <c r="E3" s="113">
        <f>IF(males!D5&gt;0,males!D5,"")</f>
        <v>45</v>
      </c>
      <c r="F3" s="113">
        <f>IF(males!D7&gt;0,males!D7,"")</f>
        <v>20.7</v>
      </c>
      <c r="G3" s="113">
        <f>IF(males!D8&gt;0,males!D8,"")</f>
        <v>9.4</v>
      </c>
      <c r="H3" s="113" t="str">
        <f>IF(males!D9&gt;0,males!D9,"")</f>
        <v/>
      </c>
      <c r="I3" s="113">
        <f>IF(males!D10&gt;0,males!D10,"")</f>
        <v>8.1</v>
      </c>
      <c r="J3" s="113">
        <f>IF(males!D11&gt;0,males!D11,"")</f>
        <v>44</v>
      </c>
      <c r="K3" s="112">
        <f>IF(males!D12&gt;0,males!D12,"")</f>
        <v>0.18379281537176273</v>
      </c>
      <c r="L3" s="115">
        <f>IF(males!D14&gt;0,males!D14,"")</f>
        <v>20.8</v>
      </c>
      <c r="M3" s="113">
        <f>IF(males!D15&gt;0,males!D15,"")</f>
        <v>37.1</v>
      </c>
      <c r="N3" s="113">
        <f>IF(males!D16&gt;0,males!D16,"")</f>
        <v>40.1</v>
      </c>
      <c r="O3" s="113">
        <f>IF(males!D17&gt;0,males!D17,"")</f>
        <v>28.3</v>
      </c>
      <c r="P3" s="113">
        <f>IF(males!D18&gt;0,males!D18,"")</f>
        <v>20.6</v>
      </c>
      <c r="Q3" s="113">
        <f>IF(males!D19&gt;0,males!D19,"")</f>
        <v>33.200000000000003</v>
      </c>
      <c r="R3" s="113">
        <f>IF(males!D20&gt;0,males!D20,"")</f>
        <v>3.6</v>
      </c>
      <c r="S3" s="113">
        <f>IF(males!D21&gt;0,males!D21,"")</f>
        <v>5.0999999999999996</v>
      </c>
      <c r="T3" s="113">
        <f>IF(males!D22&gt;0,males!D22,"")</f>
        <v>12</v>
      </c>
      <c r="U3" s="113">
        <f>IF(males!D24&gt;0,males!D24,"")</f>
        <v>15.7</v>
      </c>
      <c r="V3" s="113">
        <f>IF(males!D25&gt;0,males!D25,"")</f>
        <v>3.9</v>
      </c>
      <c r="W3" s="112">
        <f>IF(males!D26&gt;0,males!D26,"")</f>
        <v>0.24840764331210191</v>
      </c>
      <c r="X3" s="113">
        <f>IF(males!D28&gt;0,males!D28,"")</f>
        <v>14.7</v>
      </c>
      <c r="Y3" s="113">
        <f>IF(males!D29&gt;0,males!D29,"")</f>
        <v>3.9</v>
      </c>
      <c r="Z3" s="112">
        <f>IF(males!D30&gt;0,males!D30,"")</f>
        <v>0.26530612244897961</v>
      </c>
      <c r="AA3" s="113" t="str">
        <f>IF(males!D32&gt;0,males!D32,"")</f>
        <v/>
      </c>
      <c r="AB3" s="111" t="str">
        <f>IF(males!D33&gt;0,males!D33,"")</f>
        <v/>
      </c>
      <c r="AC3" s="112" t="str">
        <f>IF(males!D34&gt;0,males!D34,"")</f>
        <v/>
      </c>
      <c r="AD3" s="111">
        <f>IF(males!D36&gt;0,males!D36,"")</f>
        <v>18.100000000000001</v>
      </c>
      <c r="AE3" s="111">
        <f>IF(males!D37&gt;0,males!D37,"")</f>
        <v>4.0999999999999996</v>
      </c>
      <c r="AF3" s="112">
        <f>IF(males!D38&gt;0,males!D38,"")</f>
        <v>0.22651933701657453</v>
      </c>
    </row>
    <row r="4" spans="1:32" ht="25.5" x14ac:dyDescent="0.2">
      <c r="A4" s="63" t="str">
        <f t="shared" si="0"/>
        <v>Echiniscus latruncularis</v>
      </c>
      <c r="B4" s="79" t="str">
        <f t="shared" si="0"/>
        <v>ZA.502/513/542/544/545/553/555</v>
      </c>
      <c r="C4" s="101">
        <f>males!F1</f>
        <v>3</v>
      </c>
      <c r="D4" s="102">
        <f>IF(males!F3&gt;0,males!F3,"")</f>
        <v>227</v>
      </c>
      <c r="E4" s="113">
        <f>IF(males!F5&gt;0,males!F5,"")</f>
        <v>43.3</v>
      </c>
      <c r="F4" s="113" t="str">
        <f>IF(males!F7&gt;0,males!F7,"")</f>
        <v/>
      </c>
      <c r="G4" s="113">
        <f>IF(males!F8&gt;0,males!F8,"")</f>
        <v>9</v>
      </c>
      <c r="H4" s="113">
        <f>IF(males!F9&gt;0,males!F9,"")</f>
        <v>24.6</v>
      </c>
      <c r="I4" s="113">
        <f>IF(males!F10&gt;0,males!F10,"")</f>
        <v>7.8</v>
      </c>
      <c r="J4" s="113">
        <f>IF(males!F11&gt;0,males!F11,"")</f>
        <v>46.1</v>
      </c>
      <c r="K4" s="112">
        <f>IF(males!F12&gt;0,males!F12,"")</f>
        <v>0.20308370044052865</v>
      </c>
      <c r="L4" s="115">
        <f>IF(males!F14&gt;0,males!F14,"")</f>
        <v>35.700000000000003</v>
      </c>
      <c r="M4" s="113">
        <f>IF(males!F15&gt;0,males!F15,"")</f>
        <v>41.3</v>
      </c>
      <c r="N4" s="113">
        <f>IF(males!F16&gt;0,males!F16,"")</f>
        <v>51.2</v>
      </c>
      <c r="O4" s="113">
        <f>IF(males!F17&gt;0,males!F17,"")</f>
        <v>33.4</v>
      </c>
      <c r="P4" s="113">
        <f>IF(males!F18&gt;0,males!F18,"")</f>
        <v>11.2</v>
      </c>
      <c r="Q4" s="113">
        <f>IF(males!F19&gt;0,males!F19,"")</f>
        <v>34.9</v>
      </c>
      <c r="R4" s="113">
        <f>IF(males!F20&gt;0,males!F20,"")</f>
        <v>3.4</v>
      </c>
      <c r="S4" s="113">
        <f>IF(males!F21&gt;0,males!F21,"")</f>
        <v>5.3</v>
      </c>
      <c r="T4" s="113">
        <f>IF(males!F22&gt;0,males!F22,"")</f>
        <v>12</v>
      </c>
      <c r="U4" s="113">
        <f>IF(males!F24&gt;0,males!F24,"")</f>
        <v>14.6</v>
      </c>
      <c r="V4" s="113">
        <f>IF(males!F25&gt;0,males!F25,"")</f>
        <v>3.3</v>
      </c>
      <c r="W4" s="112">
        <f>IF(males!F26&gt;0,males!F26,"")</f>
        <v>0.22602739726027396</v>
      </c>
      <c r="X4" s="113" t="str">
        <f>IF(males!F28&gt;0,males!F28,"")</f>
        <v/>
      </c>
      <c r="Y4" s="113" t="str">
        <f>IF(males!F29&gt;0,males!F29,"")</f>
        <v/>
      </c>
      <c r="Z4" s="112" t="str">
        <f>IF(males!F30&gt;0,males!F30,"")</f>
        <v/>
      </c>
      <c r="AA4" s="113">
        <f>IF(males!F32&gt;0,males!F32,"")</f>
        <v>15.3</v>
      </c>
      <c r="AB4" s="111">
        <f>IF(males!F33&gt;0,males!F33,"")</f>
        <v>3</v>
      </c>
      <c r="AC4" s="112">
        <f>IF(males!F34&gt;0,males!F34,"")</f>
        <v>0.19607843137254902</v>
      </c>
      <c r="AD4" s="111">
        <f>IF(males!F36&gt;0,males!F36,"")</f>
        <v>17.8</v>
      </c>
      <c r="AE4" s="111">
        <f>IF(males!F37&gt;0,males!F37,"")</f>
        <v>3.8</v>
      </c>
      <c r="AF4" s="112">
        <f>IF(males!F38&gt;0,males!F38,"")</f>
        <v>0.21348314606741572</v>
      </c>
    </row>
    <row r="5" spans="1:32" ht="25.5" x14ac:dyDescent="0.2">
      <c r="A5" s="63" t="str">
        <f t="shared" si="0"/>
        <v>Echiniscus latruncularis</v>
      </c>
      <c r="B5" s="79" t="str">
        <f t="shared" si="0"/>
        <v>ZA.502/513/542/544/545/553/555</v>
      </c>
      <c r="C5" s="101">
        <f>males!H1</f>
        <v>4</v>
      </c>
      <c r="D5" s="102">
        <f>IF(males!H3&gt;0,males!H3,"")</f>
        <v>194.8</v>
      </c>
      <c r="E5" s="113">
        <f>IF(males!H5&gt;0,males!H5,"")</f>
        <v>37.799999999999997</v>
      </c>
      <c r="F5" s="113" t="str">
        <f>IF(males!H7&gt;0,males!H7,"")</f>
        <v/>
      </c>
      <c r="G5" s="113">
        <f>IF(males!H8&gt;0,males!H8,"")</f>
        <v>7</v>
      </c>
      <c r="H5" s="113">
        <f>IF(males!H9&gt;0,males!H9,"")</f>
        <v>17.100000000000001</v>
      </c>
      <c r="I5" s="113">
        <f>IF(males!H10&gt;0,males!H10,"")</f>
        <v>6.8</v>
      </c>
      <c r="J5" s="113">
        <f>IF(males!H11&gt;0,males!H11,"")</f>
        <v>37.299999999999997</v>
      </c>
      <c r="K5" s="112">
        <f>IF(males!H12&gt;0,males!H12,"")</f>
        <v>0.1914784394250513</v>
      </c>
      <c r="L5" s="115" t="str">
        <f>IF(males!H14&gt;0,males!H14,"")</f>
        <v/>
      </c>
      <c r="M5" s="113">
        <f>IF(males!H15&gt;0,males!H15,"")</f>
        <v>33.4</v>
      </c>
      <c r="N5" s="113">
        <f>IF(males!H16&gt;0,males!H16,"")</f>
        <v>48.9</v>
      </c>
      <c r="O5" s="113">
        <f>IF(males!H17&gt;0,males!H17,"")</f>
        <v>28.9</v>
      </c>
      <c r="P5" s="113">
        <f>IF(males!H18&gt;0,males!H18,"")</f>
        <v>9.6</v>
      </c>
      <c r="Q5" s="113">
        <f>IF(males!H19&gt;0,males!H19,"")</f>
        <v>34.9</v>
      </c>
      <c r="R5" s="113">
        <f>IF(males!H20&gt;0,males!H20,"")</f>
        <v>3</v>
      </c>
      <c r="S5" s="113">
        <f>IF(males!H21&gt;0,males!H21,"")</f>
        <v>4.2</v>
      </c>
      <c r="T5" s="113">
        <f>IF(males!H22&gt;0,males!H22,"")</f>
        <v>12</v>
      </c>
      <c r="U5" s="113">
        <f>IF(males!H24&gt;0,males!H24,"")</f>
        <v>12.7</v>
      </c>
      <c r="V5" s="113">
        <f>IF(males!H25&gt;0,males!H25,"")</f>
        <v>3.1</v>
      </c>
      <c r="W5" s="112">
        <f>IF(males!H26&gt;0,males!H26,"")</f>
        <v>0.24409448818897639</v>
      </c>
      <c r="X5" s="113">
        <f>IF(males!H28&gt;0,males!H28,"")</f>
        <v>12.1</v>
      </c>
      <c r="Y5" s="113">
        <f>IF(males!H29&gt;0,males!H29,"")</f>
        <v>2.7</v>
      </c>
      <c r="Z5" s="112">
        <f>IF(males!H30&gt;0,males!H30,"")</f>
        <v>0.22314049586776863</v>
      </c>
      <c r="AA5" s="113">
        <f>IF(males!H32&gt;0,males!H32,"")</f>
        <v>11.4</v>
      </c>
      <c r="AB5" s="111">
        <f>IF(males!H33&gt;0,males!H33,"")</f>
        <v>3</v>
      </c>
      <c r="AC5" s="112">
        <f>IF(males!H34&gt;0,males!H34,"")</f>
        <v>0.26315789473684209</v>
      </c>
      <c r="AD5" s="111" t="str">
        <f>IF(males!H36&gt;0,males!H36,"")</f>
        <v/>
      </c>
      <c r="AE5" s="111" t="str">
        <f>IF(males!H37&gt;0,males!H37,"")</f>
        <v/>
      </c>
      <c r="AF5" s="112" t="str">
        <f>IF(males!H38&gt;0,males!H38,"")</f>
        <v/>
      </c>
    </row>
    <row r="6" spans="1:32" ht="25.5" x14ac:dyDescent="0.2">
      <c r="A6" s="63" t="str">
        <f t="shared" si="0"/>
        <v>Echiniscus latruncularis</v>
      </c>
      <c r="B6" s="79" t="str">
        <f t="shared" si="0"/>
        <v>ZA.502/513/542/544/545/553/555</v>
      </c>
      <c r="C6" s="101">
        <f>males!J1</f>
        <v>5</v>
      </c>
      <c r="D6" s="102">
        <f>IF(males!J3&gt;0,males!J3,"")</f>
        <v>245.3</v>
      </c>
      <c r="E6" s="113">
        <f>IF(males!J5&gt;0,males!J5,"")</f>
        <v>50.3</v>
      </c>
      <c r="F6" s="113">
        <f>IF(males!J7&gt;0,males!J7,"")</f>
        <v>21.2</v>
      </c>
      <c r="G6" s="113">
        <f>IF(males!J8&gt;0,males!J8,"")</f>
        <v>10.7</v>
      </c>
      <c r="H6" s="113">
        <f>IF(males!J9&gt;0,males!J9,"")</f>
        <v>26.2</v>
      </c>
      <c r="I6" s="113">
        <f>IF(males!J10&gt;0,males!J10,"")</f>
        <v>6.7</v>
      </c>
      <c r="J6" s="113">
        <f>IF(males!J11&gt;0,males!J11,"")</f>
        <v>53.2</v>
      </c>
      <c r="K6" s="112">
        <f>IF(males!J12&gt;0,males!J12,"")</f>
        <v>0.21687729311047696</v>
      </c>
      <c r="L6" s="115">
        <f>IF(males!J14&gt;0,males!J14,"")</f>
        <v>27</v>
      </c>
      <c r="M6" s="113">
        <f>IF(males!J15&gt;0,males!J15,"")</f>
        <v>48.1</v>
      </c>
      <c r="N6" s="113">
        <f>IF(males!J16&gt;0,males!J16,"")</f>
        <v>51</v>
      </c>
      <c r="O6" s="113" t="str">
        <f>IF(males!J17&gt;0,males!J17,"")</f>
        <v/>
      </c>
      <c r="P6" s="113">
        <f>IF(males!J18&gt;0,males!J18,"")</f>
        <v>9.6999999999999993</v>
      </c>
      <c r="Q6" s="113">
        <f>IF(males!J19&gt;0,males!J19,"")</f>
        <v>38.5</v>
      </c>
      <c r="R6" s="113">
        <f>IF(males!J20&gt;0,males!J20,"")</f>
        <v>3.6</v>
      </c>
      <c r="S6" s="113" t="str">
        <f>IF(males!J21&gt;0,males!J21,"")</f>
        <v/>
      </c>
      <c r="T6" s="113">
        <f>IF(males!J22&gt;0,males!J22,"")</f>
        <v>5.2</v>
      </c>
      <c r="U6" s="113">
        <f>IF(males!J24&gt;0,males!J24,"")</f>
        <v>13.8</v>
      </c>
      <c r="V6" s="113">
        <f>IF(males!J25&gt;0,males!J25,"")</f>
        <v>4</v>
      </c>
      <c r="W6" s="112">
        <f>IF(males!J26&gt;0,males!J26,"")</f>
        <v>0.28985507246376813</v>
      </c>
      <c r="X6" s="113">
        <f>IF(males!J28&gt;0,males!J28,"")</f>
        <v>13.7</v>
      </c>
      <c r="Y6" s="113">
        <f>IF(males!J29&gt;0,males!J29,"")</f>
        <v>4.0999999999999996</v>
      </c>
      <c r="Z6" s="112">
        <f>IF(males!J30&gt;0,males!J30,"")</f>
        <v>0.2992700729927007</v>
      </c>
      <c r="AA6" s="113" t="str">
        <f>IF(males!J32&gt;0,males!J32,"")</f>
        <v/>
      </c>
      <c r="AB6" s="111" t="str">
        <f>IF(males!J33&gt;0,males!J33,"")</f>
        <v/>
      </c>
      <c r="AC6" s="112" t="str">
        <f>IF(males!J34&gt;0,males!J34,"")</f>
        <v/>
      </c>
      <c r="AD6" s="111" t="str">
        <f>IF(males!J36&gt;0,males!J36,"")</f>
        <v/>
      </c>
      <c r="AE6" s="111" t="str">
        <f>IF(males!J37&gt;0,males!J37,"")</f>
        <v/>
      </c>
      <c r="AF6" s="112" t="str">
        <f>IF(males!J38&gt;0,males!J38,"")</f>
        <v/>
      </c>
    </row>
    <row r="7" spans="1:32" ht="25.5" x14ac:dyDescent="0.2">
      <c r="A7" s="63" t="str">
        <f t="shared" si="0"/>
        <v>Echiniscus latruncularis</v>
      </c>
      <c r="B7" s="79" t="str">
        <f t="shared" si="0"/>
        <v>ZA.502/513/542/544/545/553/555</v>
      </c>
      <c r="C7" s="101">
        <f>males!L1</f>
        <v>6</v>
      </c>
      <c r="D7" s="102">
        <f>IF(males!L3&gt;0,males!L3,"")</f>
        <v>220.5</v>
      </c>
      <c r="E7" s="113">
        <f>IF(males!L5&gt;0,males!L5,"")</f>
        <v>42.6</v>
      </c>
      <c r="F7" s="113" t="str">
        <f>IF(males!L7&gt;0,males!L7,"")</f>
        <v/>
      </c>
      <c r="G7" s="113">
        <f>IF(males!L8&gt;0,males!L8,"")</f>
        <v>9.6999999999999993</v>
      </c>
      <c r="H7" s="113" t="str">
        <f>IF(males!L9&gt;0,males!L9,"")</f>
        <v/>
      </c>
      <c r="I7" s="113">
        <f>IF(males!L10&gt;0,males!L10,"")</f>
        <v>7.9</v>
      </c>
      <c r="J7" s="113" t="str">
        <f>IF(males!L11&gt;0,males!L11,"")</f>
        <v/>
      </c>
      <c r="K7" s="112" t="str">
        <f>IF(males!L12&gt;0,males!L12,"")</f>
        <v/>
      </c>
      <c r="L7" s="115">
        <f>IF(males!L14&gt;0,males!L14,"")</f>
        <v>30.1</v>
      </c>
      <c r="M7" s="113" t="str">
        <f>IF(males!L15&gt;0,males!L15,"")</f>
        <v/>
      </c>
      <c r="N7" s="113">
        <f>IF(males!L16&gt;0,males!L16,"")</f>
        <v>43.2</v>
      </c>
      <c r="O7" s="113">
        <f>IF(males!L17&gt;0,males!L17,"")</f>
        <v>27.7</v>
      </c>
      <c r="P7" s="113">
        <f>IF(males!L18&gt;0,males!L18,"")</f>
        <v>10.1</v>
      </c>
      <c r="Q7" s="113" t="str">
        <f>IF(males!L19&gt;0,males!L19,"")</f>
        <v/>
      </c>
      <c r="R7" s="113">
        <f>IF(males!L20&gt;0,males!L20,"")</f>
        <v>3.8</v>
      </c>
      <c r="S7" s="113">
        <f>IF(males!L21&gt;0,males!L21,"")</f>
        <v>5.9</v>
      </c>
      <c r="T7" s="113" t="str">
        <f>IF(males!L22&gt;0,males!L22,"")</f>
        <v/>
      </c>
      <c r="U7" s="113" t="str">
        <f>IF(males!L24&gt;0,males!L24,"")</f>
        <v/>
      </c>
      <c r="V7" s="113" t="str">
        <f>IF(males!L25&gt;0,males!L25,"")</f>
        <v/>
      </c>
      <c r="W7" s="112" t="str">
        <f>IF(males!L26&gt;0,males!L26,"")</f>
        <v/>
      </c>
      <c r="X7" s="113" t="str">
        <f>IF(males!L28&gt;0,males!L28,"")</f>
        <v/>
      </c>
      <c r="Y7" s="113" t="str">
        <f>IF(males!L29&gt;0,males!L29,"")</f>
        <v/>
      </c>
      <c r="Z7" s="112" t="str">
        <f>IF(males!L30&gt;0,males!L30,"")</f>
        <v/>
      </c>
      <c r="AA7" s="113" t="str">
        <f>IF(males!L32&gt;0,males!L32,"")</f>
        <v/>
      </c>
      <c r="AB7" s="111" t="str">
        <f>IF(males!L33&gt;0,males!L33,"")</f>
        <v/>
      </c>
      <c r="AC7" s="112" t="str">
        <f>IF(males!L34&gt;0,males!L34,"")</f>
        <v/>
      </c>
      <c r="AD7" s="111" t="str">
        <f>IF(males!L36&gt;0,males!L36,"")</f>
        <v/>
      </c>
      <c r="AE7" s="111" t="str">
        <f>IF(males!L37&gt;0,males!L37,"")</f>
        <v/>
      </c>
      <c r="AF7" s="112" t="str">
        <f>IF(males!L38&gt;0,males!L38,"")</f>
        <v/>
      </c>
    </row>
    <row r="8" spans="1:32" ht="25.5" x14ac:dyDescent="0.2">
      <c r="A8" s="63" t="str">
        <f t="shared" si="0"/>
        <v>Echiniscus latruncularis</v>
      </c>
      <c r="B8" s="79" t="str">
        <f t="shared" si="0"/>
        <v>ZA.502/513/542/544/545/553/555</v>
      </c>
      <c r="C8" s="101">
        <f>males!N1</f>
        <v>7</v>
      </c>
      <c r="D8" s="102">
        <f>IF(males!N3&gt;0,males!N3,"")</f>
        <v>216.9</v>
      </c>
      <c r="E8" s="113">
        <f>IF(males!N5&gt;0,males!N5,"")</f>
        <v>47.6</v>
      </c>
      <c r="F8" s="113">
        <f>IF(males!N7&gt;0,males!N7,"")</f>
        <v>9.1</v>
      </c>
      <c r="G8" s="113">
        <f>IF(males!N8&gt;0,males!N8,"")</f>
        <v>9.1999999999999993</v>
      </c>
      <c r="H8" s="113" t="str">
        <f>IF(males!N9&gt;0,males!N9,"")</f>
        <v/>
      </c>
      <c r="I8" s="113">
        <f>IF(males!N10&gt;0,males!N10,"")</f>
        <v>6.1</v>
      </c>
      <c r="J8" s="113">
        <f>IF(males!N11&gt;0,males!N11,"")</f>
        <v>30.6</v>
      </c>
      <c r="K8" s="112">
        <f>IF(males!N12&gt;0,males!N12,"")</f>
        <v>0.14107883817427386</v>
      </c>
      <c r="L8" s="115">
        <f>IF(males!N14&gt;0,males!N14,"")</f>
        <v>32.299999999999997</v>
      </c>
      <c r="M8" s="113">
        <f>IF(males!N15&gt;0,males!N15,"")</f>
        <v>46</v>
      </c>
      <c r="N8" s="113">
        <f>IF(males!N16&gt;0,males!N16,"")</f>
        <v>63.7</v>
      </c>
      <c r="O8" s="113">
        <f>IF(males!N17&gt;0,males!N17,"")</f>
        <v>46</v>
      </c>
      <c r="P8" s="113">
        <f>IF(males!N18&gt;0,males!N18,"")</f>
        <v>10.199999999999999</v>
      </c>
      <c r="Q8" s="113">
        <f>IF(males!N19&gt;0,males!N19,"")</f>
        <v>40.799999999999997</v>
      </c>
      <c r="R8" s="113">
        <f>IF(males!N20&gt;0,males!N20,"")</f>
        <v>3.2</v>
      </c>
      <c r="S8" s="113">
        <f>IF(males!N21&gt;0,males!N21,"")</f>
        <v>4.7</v>
      </c>
      <c r="T8" s="113">
        <f>IF(males!N22&gt;0,males!N22,"")</f>
        <v>12</v>
      </c>
      <c r="U8" s="113" t="str">
        <f>IF(males!N24&gt;0,males!N24,"")</f>
        <v/>
      </c>
      <c r="V8" s="113" t="str">
        <f>IF(males!N25&gt;0,males!N25,"")</f>
        <v/>
      </c>
      <c r="W8" s="112" t="str">
        <f>IF(males!N26&gt;0,males!N26,"")</f>
        <v/>
      </c>
      <c r="X8" s="113" t="str">
        <f>IF(males!N28&gt;0,males!N28,"")</f>
        <v/>
      </c>
      <c r="Y8" s="113" t="str">
        <f>IF(males!N29&gt;0,males!N29,"")</f>
        <v/>
      </c>
      <c r="Z8" s="112" t="str">
        <f>IF(males!N30&gt;0,males!N30,"")</f>
        <v/>
      </c>
      <c r="AA8" s="113" t="str">
        <f>IF(males!N32&gt;0,males!N32,"")</f>
        <v/>
      </c>
      <c r="AB8" s="111" t="str">
        <f>IF(males!N33&gt;0,males!N33,"")</f>
        <v/>
      </c>
      <c r="AC8" s="112" t="str">
        <f>IF(males!N34&gt;0,males!N34,"")</f>
        <v/>
      </c>
      <c r="AD8" s="111" t="str">
        <f>IF(males!N36&gt;0,males!N36,"")</f>
        <v/>
      </c>
      <c r="AE8" s="111" t="str">
        <f>IF(males!N37&gt;0,males!N37,"")</f>
        <v/>
      </c>
      <c r="AF8" s="112" t="str">
        <f>IF(males!N38&gt;0,males!N38,"")</f>
        <v/>
      </c>
    </row>
    <row r="9" spans="1:32" ht="25.5" x14ac:dyDescent="0.2">
      <c r="A9" s="63" t="str">
        <f t="shared" si="0"/>
        <v>Echiniscus latruncularis</v>
      </c>
      <c r="B9" s="79" t="str">
        <f t="shared" si="0"/>
        <v>ZA.502/513/542/544/545/553/555</v>
      </c>
      <c r="C9" s="101">
        <f>males!P1</f>
        <v>8</v>
      </c>
      <c r="D9" s="102">
        <f>IF(males!P3&gt;0,males!P3,"")</f>
        <v>268</v>
      </c>
      <c r="E9" s="113">
        <f>IF(males!P5&gt;0,males!P5,"")</f>
        <v>50.7</v>
      </c>
      <c r="F9" s="113">
        <f>IF(males!P7&gt;0,males!P7,"")</f>
        <v>21.2</v>
      </c>
      <c r="G9" s="113">
        <f>IF(males!P8&gt;0,males!P8,"")</f>
        <v>11.5</v>
      </c>
      <c r="H9" s="113">
        <f>IF(males!P9&gt;0,males!P9,"")</f>
        <v>23.1</v>
      </c>
      <c r="I9" s="113">
        <f>IF(males!P10&gt;0,males!P10,"")</f>
        <v>7.8</v>
      </c>
      <c r="J9" s="113">
        <f>IF(males!P11&gt;0,males!P11,"")</f>
        <v>38.299999999999997</v>
      </c>
      <c r="K9" s="112">
        <f>IF(males!P12&gt;0,males!P12,"")</f>
        <v>0.14291044776119402</v>
      </c>
      <c r="L9" s="115">
        <f>IF(males!P14&gt;0,males!P14,"")</f>
        <v>28.9</v>
      </c>
      <c r="M9" s="113">
        <f>IF(males!P15&gt;0,males!P15,"")</f>
        <v>43.4</v>
      </c>
      <c r="N9" s="113">
        <f>IF(males!P16&gt;0,males!P16,"")</f>
        <v>45.4</v>
      </c>
      <c r="O9" s="113">
        <f>IF(males!P17&gt;0,males!P17,"")</f>
        <v>24</v>
      </c>
      <c r="P9" s="113" t="str">
        <f>IF(males!P18&gt;0,males!P18,"")</f>
        <v/>
      </c>
      <c r="Q9" s="113" t="str">
        <f>IF(males!P19&gt;0,males!P19,"")</f>
        <v/>
      </c>
      <c r="R9" s="113">
        <f>IF(males!P20&gt;0,males!P20,"")</f>
        <v>3.3</v>
      </c>
      <c r="S9" s="113">
        <f>IF(males!P21&gt;0,males!P21,"")</f>
        <v>4.9000000000000004</v>
      </c>
      <c r="T9" s="113">
        <f>IF(males!P22&gt;0,males!P22,"")</f>
        <v>10</v>
      </c>
      <c r="U9" s="113">
        <f>IF(males!P24&gt;0,males!P24,"")</f>
        <v>14.6</v>
      </c>
      <c r="V9" s="113">
        <f>IF(males!P25&gt;0,males!P25,"")</f>
        <v>3.8</v>
      </c>
      <c r="W9" s="112">
        <f>IF(males!P26&gt;0,males!P26,"")</f>
        <v>0.26027397260273971</v>
      </c>
      <c r="X9" s="113">
        <f>IF(males!P28&gt;0,males!P28,"")</f>
        <v>14.8</v>
      </c>
      <c r="Y9" s="113">
        <f>IF(males!P29&gt;0,males!P29,"")</f>
        <v>4.5999999999999996</v>
      </c>
      <c r="Z9" s="112">
        <f>IF(males!P30&gt;0,males!P30,"")</f>
        <v>0.31081081081081074</v>
      </c>
      <c r="AA9" s="113">
        <f>IF(males!P32&gt;0,males!P32,"")</f>
        <v>14.1</v>
      </c>
      <c r="AB9" s="111">
        <f>IF(males!P33&gt;0,males!P33,"")</f>
        <v>3.9</v>
      </c>
      <c r="AC9" s="112">
        <f>IF(males!P34&gt;0,males!P34,"")</f>
        <v>0.27659574468085107</v>
      </c>
      <c r="AD9" s="111">
        <f>IF(males!P36&gt;0,males!P36,"")</f>
        <v>16.2</v>
      </c>
      <c r="AE9" s="111">
        <f>IF(males!P37&gt;0,males!P37,"")</f>
        <v>4.4000000000000004</v>
      </c>
      <c r="AF9" s="112">
        <f>IF(males!P38&gt;0,males!P38,"")</f>
        <v>0.27160493827160498</v>
      </c>
    </row>
    <row r="10" spans="1:32" ht="25.5" x14ac:dyDescent="0.2">
      <c r="A10" s="63" t="str">
        <f t="shared" si="0"/>
        <v>Echiniscus latruncularis</v>
      </c>
      <c r="B10" s="79" t="str">
        <f t="shared" si="0"/>
        <v>ZA.502/513/542/544/545/553/555</v>
      </c>
      <c r="C10" s="101">
        <f>males!R1</f>
        <v>9</v>
      </c>
      <c r="D10" s="102">
        <f>IF(males!R3&gt;0,males!R3,"")</f>
        <v>234.2</v>
      </c>
      <c r="E10" s="113">
        <f>IF(males!R5&gt;0,males!R5,"")</f>
        <v>44.3</v>
      </c>
      <c r="F10" s="113" t="str">
        <f>IF(males!R7&gt;0,males!R7,"")</f>
        <v/>
      </c>
      <c r="G10" s="113">
        <f>IF(males!R8&gt;0,males!R8,"")</f>
        <v>10.8</v>
      </c>
      <c r="H10" s="113" t="str">
        <f>IF(males!R9&gt;0,males!R9,"")</f>
        <v/>
      </c>
      <c r="I10" s="113">
        <f>IF(males!R10&gt;0,males!R10,"")</f>
        <v>9.4</v>
      </c>
      <c r="J10" s="113">
        <f>IF(males!R11&gt;0,males!R11,"")</f>
        <v>41.4</v>
      </c>
      <c r="K10" s="112">
        <f>IF(males!R12&gt;0,males!R12,"")</f>
        <v>0.17677198975234842</v>
      </c>
      <c r="L10" s="115">
        <f>IF(males!R14&gt;0,males!R14,"")</f>
        <v>35.6</v>
      </c>
      <c r="M10" s="113">
        <f>IF(males!R15&gt;0,males!R15,"")</f>
        <v>42.9</v>
      </c>
      <c r="N10" s="113">
        <f>IF(males!R16&gt;0,males!R16,"")</f>
        <v>56.3</v>
      </c>
      <c r="O10" s="113">
        <f>IF(males!R17&gt;0,males!R17,"")</f>
        <v>34.299999999999997</v>
      </c>
      <c r="P10" s="113">
        <f>IF(males!R18&gt;0,males!R18,"")</f>
        <v>10.6</v>
      </c>
      <c r="Q10" s="113">
        <f>IF(males!R19&gt;0,males!R19,"")</f>
        <v>47.6</v>
      </c>
      <c r="R10" s="113">
        <f>IF(males!R20&gt;0,males!R20,"")</f>
        <v>2.9</v>
      </c>
      <c r="S10" s="113">
        <f>IF(males!R21&gt;0,males!R21,"")</f>
        <v>5.7</v>
      </c>
      <c r="T10" s="113">
        <f>IF(males!R22&gt;0,males!R22,"")</f>
        <v>11</v>
      </c>
      <c r="U10" s="113" t="str">
        <f>IF(males!R24&gt;0,males!R24,"")</f>
        <v/>
      </c>
      <c r="V10" s="113" t="str">
        <f>IF(males!R25&gt;0,males!R25,"")</f>
        <v/>
      </c>
      <c r="W10" s="112" t="str">
        <f>IF(males!R26&gt;0,males!R26,"")</f>
        <v/>
      </c>
      <c r="X10" s="113" t="str">
        <f>IF(males!R28&gt;0,males!R28,"")</f>
        <v/>
      </c>
      <c r="Y10" s="113" t="str">
        <f>IF(males!R29&gt;0,males!R29,"")</f>
        <v/>
      </c>
      <c r="Z10" s="112" t="str">
        <f>IF(males!R30&gt;0,males!R30,"")</f>
        <v/>
      </c>
      <c r="AA10" s="113" t="str">
        <f>IF(males!R32&gt;0,males!R32,"")</f>
        <v/>
      </c>
      <c r="AB10" s="111" t="str">
        <f>IF(males!R33&gt;0,males!R33,"")</f>
        <v/>
      </c>
      <c r="AC10" s="112" t="str">
        <f>IF(males!R34&gt;0,males!R34,"")</f>
        <v/>
      </c>
      <c r="AD10" s="111" t="str">
        <f>IF(males!R36&gt;0,males!R36,"")</f>
        <v/>
      </c>
      <c r="AE10" s="111" t="str">
        <f>IF(males!R37&gt;0,males!R37,"")</f>
        <v/>
      </c>
      <c r="AF10" s="112" t="str">
        <f>IF(males!R38&gt;0,males!R38,"")</f>
        <v/>
      </c>
    </row>
    <row r="11" spans="1:32" ht="25.5" x14ac:dyDescent="0.2">
      <c r="A11" s="63" t="str">
        <f t="shared" si="0"/>
        <v>Echiniscus latruncularis</v>
      </c>
      <c r="B11" s="79" t="str">
        <f t="shared" si="0"/>
        <v>ZA.502/513/542/544/545/553/555</v>
      </c>
      <c r="C11" s="101">
        <f>males!T1</f>
        <v>10</v>
      </c>
      <c r="D11" s="102">
        <f>IF(males!T3&gt;0,males!T3,"")</f>
        <v>232.2</v>
      </c>
      <c r="E11" s="113">
        <f>IF(males!T5&gt;0,males!T5,"")</f>
        <v>44.8</v>
      </c>
      <c r="F11" s="113">
        <f>IF(males!T7&gt;0,males!T7,"")</f>
        <v>24</v>
      </c>
      <c r="G11" s="113">
        <f>IF(males!T8&gt;0,males!T8,"")</f>
        <v>8.4</v>
      </c>
      <c r="H11" s="113">
        <f>IF(males!T9&gt;0,males!T9,"")</f>
        <v>25</v>
      </c>
      <c r="I11" s="113">
        <f>IF(males!T10&gt;0,males!T10,"")</f>
        <v>7.5</v>
      </c>
      <c r="J11" s="113">
        <f>IF(males!T11&gt;0,males!T11,"")</f>
        <v>47.4</v>
      </c>
      <c r="K11" s="112">
        <f>IF(males!T12&gt;0,males!T12,"")</f>
        <v>0.20413436692506459</v>
      </c>
      <c r="L11" s="115">
        <f>IF(males!T14&gt;0,males!T14,"")</f>
        <v>29</v>
      </c>
      <c r="M11" s="113">
        <f>IF(males!T15&gt;0,males!T15,"")</f>
        <v>55</v>
      </c>
      <c r="N11" s="113">
        <f>IF(males!T16&gt;0,males!T16,"")</f>
        <v>56.4</v>
      </c>
      <c r="O11" s="113">
        <f>IF(males!T17&gt;0,males!T17,"")</f>
        <v>36.1</v>
      </c>
      <c r="P11" s="113">
        <f>IF(males!T18&gt;0,males!T18,"")</f>
        <v>11.9</v>
      </c>
      <c r="Q11" s="113">
        <f>IF(males!T19&gt;0,males!T19,"")</f>
        <v>42.1</v>
      </c>
      <c r="R11" s="113">
        <f>IF(males!T20&gt;0,males!T20,"")</f>
        <v>4.5999999999999996</v>
      </c>
      <c r="S11" s="113">
        <f>IF(males!T21&gt;0,males!T21,"")</f>
        <v>5.3</v>
      </c>
      <c r="T11" s="113" t="str">
        <f>IF(males!T22&gt;0,males!T22,"")</f>
        <v/>
      </c>
      <c r="U11" s="113">
        <f>IF(males!T24&gt;0,males!T24,"")</f>
        <v>13.5</v>
      </c>
      <c r="V11" s="113">
        <f>IF(males!T25&gt;0,males!T25,"")</f>
        <v>3.9</v>
      </c>
      <c r="W11" s="112">
        <f>IF(males!T26&gt;0,males!T26,"")</f>
        <v>0.28888888888888886</v>
      </c>
      <c r="X11" s="113">
        <f>IF(males!T28&gt;0,males!T28,"")</f>
        <v>13.5</v>
      </c>
      <c r="Y11" s="113">
        <f>IF(males!T29&gt;0,males!T29,"")</f>
        <v>4</v>
      </c>
      <c r="Z11" s="112">
        <f>IF(males!T30&gt;0,males!T30,"")</f>
        <v>0.29629629629629628</v>
      </c>
      <c r="AA11" s="113">
        <f>IF(males!T32&gt;0,males!T32,"")</f>
        <v>15</v>
      </c>
      <c r="AB11" s="111">
        <f>IF(males!T33&gt;0,males!T33,"")</f>
        <v>4.2</v>
      </c>
      <c r="AC11" s="112">
        <f>IF(males!T34&gt;0,males!T34,"")</f>
        <v>0.28000000000000003</v>
      </c>
      <c r="AD11" s="111" t="str">
        <f>IF(males!T36&gt;0,males!T36,"")</f>
        <v/>
      </c>
      <c r="AE11" s="111" t="str">
        <f>IF(males!T37&gt;0,males!T37,"")</f>
        <v/>
      </c>
      <c r="AF11" s="112" t="str">
        <f>IF(males!T38&gt;0,males!T38,"")</f>
        <v/>
      </c>
    </row>
    <row r="12" spans="1:32" ht="25.5" x14ac:dyDescent="0.2">
      <c r="A12" s="63" t="str">
        <f t="shared" si="0"/>
        <v>Echiniscus latruncularis</v>
      </c>
      <c r="B12" s="79" t="str">
        <f t="shared" si="0"/>
        <v>ZA.502/513/542/544/545/553/555</v>
      </c>
      <c r="C12" s="101">
        <f>males!V1</f>
        <v>11</v>
      </c>
      <c r="D12" s="102" t="str">
        <f>IF(males!V3&gt;0,males!V3,"")</f>
        <v/>
      </c>
      <c r="E12" s="113" t="str">
        <f>IF(males!V5&gt;0,males!V5,"")</f>
        <v/>
      </c>
      <c r="F12" s="113" t="str">
        <f>IF(males!V7&gt;0,males!V7,"")</f>
        <v/>
      </c>
      <c r="G12" s="113" t="str">
        <f>IF(males!V8&gt;0,males!V8,"")</f>
        <v/>
      </c>
      <c r="H12" s="113" t="str">
        <f>IF(males!V9&gt;0,males!V9,"")</f>
        <v/>
      </c>
      <c r="I12" s="113" t="str">
        <f>IF(males!V10&gt;0,males!V10,"")</f>
        <v/>
      </c>
      <c r="J12" s="113" t="str">
        <f>IF(males!V11&gt;0,males!V11,"")</f>
        <v/>
      </c>
      <c r="K12" s="112" t="str">
        <f>IF(males!V12&gt;0,males!V12,"")</f>
        <v/>
      </c>
      <c r="L12" s="115" t="str">
        <f>IF(males!V14&gt;0,males!V14,"")</f>
        <v/>
      </c>
      <c r="M12" s="113" t="str">
        <f>IF(males!V15&gt;0,males!V15,"")</f>
        <v/>
      </c>
      <c r="N12" s="113" t="str">
        <f>IF(males!V16&gt;0,males!V16,"")</f>
        <v/>
      </c>
      <c r="O12" s="113" t="str">
        <f>IF(males!V17&gt;0,males!V17,"")</f>
        <v/>
      </c>
      <c r="P12" s="113" t="str">
        <f>IF(males!V18&gt;0,males!V18,"")</f>
        <v/>
      </c>
      <c r="Q12" s="113" t="str">
        <f>IF(males!V19&gt;0,males!V19,"")</f>
        <v/>
      </c>
      <c r="R12" s="113" t="str">
        <f>IF(males!V20&gt;0,males!V20,"")</f>
        <v/>
      </c>
      <c r="S12" s="113" t="str">
        <f>IF(males!V21&gt;0,males!V21,"")</f>
        <v/>
      </c>
      <c r="T12" s="113" t="str">
        <f>IF(males!V22&gt;0,males!V22,"")</f>
        <v/>
      </c>
      <c r="U12" s="113" t="str">
        <f>IF(males!V24&gt;0,males!V24,"")</f>
        <v/>
      </c>
      <c r="V12" s="113" t="str">
        <f>IF(males!V25&gt;0,males!V25,"")</f>
        <v/>
      </c>
      <c r="W12" s="112" t="str">
        <f>IF(males!V26&gt;0,males!V26,"")</f>
        <v/>
      </c>
      <c r="X12" s="113" t="str">
        <f>IF(males!V28&gt;0,males!V28,"")</f>
        <v/>
      </c>
      <c r="Y12" s="113" t="str">
        <f>IF(males!V29&gt;0,males!V29,"")</f>
        <v/>
      </c>
      <c r="Z12" s="112" t="str">
        <f>IF(males!V30&gt;0,males!V30,"")</f>
        <v/>
      </c>
      <c r="AA12" s="113" t="str">
        <f>IF(males!V32&gt;0,males!V32,"")</f>
        <v/>
      </c>
      <c r="AB12" s="111" t="str">
        <f>IF(males!V33&gt;0,males!V33,"")</f>
        <v/>
      </c>
      <c r="AC12" s="112" t="str">
        <f>IF(males!V34&gt;0,males!V34,"")</f>
        <v/>
      </c>
      <c r="AD12" s="111" t="str">
        <f>IF(males!V36&gt;0,males!V36,"")</f>
        <v/>
      </c>
      <c r="AE12" s="111" t="str">
        <f>IF(males!V37&gt;0,males!V37,"")</f>
        <v/>
      </c>
      <c r="AF12" s="112" t="str">
        <f>IF(males!V38&gt;0,males!V38,"")</f>
        <v/>
      </c>
    </row>
    <row r="13" spans="1:32" ht="25.5" x14ac:dyDescent="0.2">
      <c r="A13" s="63" t="str">
        <f t="shared" si="0"/>
        <v>Echiniscus latruncularis</v>
      </c>
      <c r="B13" s="79" t="str">
        <f t="shared" si="0"/>
        <v>ZA.502/513/542/544/545/553/555</v>
      </c>
      <c r="C13" s="101">
        <f>males!X1</f>
        <v>12</v>
      </c>
      <c r="D13" s="102" t="str">
        <f>IF(males!X3&gt;0,males!X3,"")</f>
        <v/>
      </c>
      <c r="E13" s="113" t="str">
        <f>IF(males!X5&gt;0,males!X5,"")</f>
        <v/>
      </c>
      <c r="F13" s="113" t="str">
        <f>IF(males!X7&gt;0,males!X7,"")</f>
        <v/>
      </c>
      <c r="G13" s="113" t="str">
        <f>IF(males!X8&gt;0,males!X8,"")</f>
        <v/>
      </c>
      <c r="H13" s="113" t="str">
        <f>IF(males!X9&gt;0,males!X9,"")</f>
        <v/>
      </c>
      <c r="I13" s="113" t="str">
        <f>IF(males!X10&gt;0,males!X10,"")</f>
        <v/>
      </c>
      <c r="J13" s="113" t="str">
        <f>IF(males!X11&gt;0,males!X11,"")</f>
        <v/>
      </c>
      <c r="K13" s="112" t="str">
        <f>IF(males!X12&gt;0,males!X12,"")</f>
        <v/>
      </c>
      <c r="L13" s="115" t="str">
        <f>IF(males!X14&gt;0,males!X14,"")</f>
        <v/>
      </c>
      <c r="M13" s="113" t="str">
        <f>IF(males!X15&gt;0,males!X15,"")</f>
        <v/>
      </c>
      <c r="N13" s="113" t="str">
        <f>IF(males!X16&gt;0,males!X16,"")</f>
        <v/>
      </c>
      <c r="O13" s="113" t="str">
        <f>IF(males!X17&gt;0,males!X17,"")</f>
        <v/>
      </c>
      <c r="P13" s="113" t="str">
        <f>IF(males!X18&gt;0,males!X18,"")</f>
        <v/>
      </c>
      <c r="Q13" s="113" t="str">
        <f>IF(males!X19&gt;0,males!X19,"")</f>
        <v/>
      </c>
      <c r="R13" s="113" t="str">
        <f>IF(males!X20&gt;0,males!X20,"")</f>
        <v/>
      </c>
      <c r="S13" s="113" t="str">
        <f>IF(males!X21&gt;0,males!X21,"")</f>
        <v/>
      </c>
      <c r="T13" s="113" t="str">
        <f>IF(males!X22&gt;0,males!X22,"")</f>
        <v/>
      </c>
      <c r="U13" s="113" t="str">
        <f>IF(males!X24&gt;0,males!X24,"")</f>
        <v/>
      </c>
      <c r="V13" s="113" t="str">
        <f>IF(males!X25&gt;0,males!X25,"")</f>
        <v/>
      </c>
      <c r="W13" s="112" t="str">
        <f>IF(males!X26&gt;0,males!X26,"")</f>
        <v/>
      </c>
      <c r="X13" s="113" t="str">
        <f>IF(males!X28&gt;0,males!X28,"")</f>
        <v/>
      </c>
      <c r="Y13" s="113" t="str">
        <f>IF(males!X29&gt;0,males!X29,"")</f>
        <v/>
      </c>
      <c r="Z13" s="112" t="str">
        <f>IF(males!X30&gt;0,males!X30,"")</f>
        <v/>
      </c>
      <c r="AA13" s="113" t="str">
        <f>IF(males!X32&gt;0,males!X32,"")</f>
        <v/>
      </c>
      <c r="AB13" s="111" t="str">
        <f>IF(males!X33&gt;0,males!X33,"")</f>
        <v/>
      </c>
      <c r="AC13" s="112" t="str">
        <f>IF(males!X34&gt;0,males!X34,"")</f>
        <v/>
      </c>
      <c r="AD13" s="111" t="str">
        <f>IF(males!X36&gt;0,males!X36,"")</f>
        <v/>
      </c>
      <c r="AE13" s="111" t="str">
        <f>IF(males!X37&gt;0,males!X37,"")</f>
        <v/>
      </c>
      <c r="AF13" s="112" t="str">
        <f>IF(males!X38&gt;0,males!X38,"")</f>
        <v/>
      </c>
    </row>
    <row r="14" spans="1:32" ht="25.5" x14ac:dyDescent="0.2">
      <c r="A14" s="63" t="str">
        <f t="shared" si="0"/>
        <v>Echiniscus latruncularis</v>
      </c>
      <c r="B14" s="79" t="str">
        <f t="shared" si="0"/>
        <v>ZA.502/513/542/544/545/553/555</v>
      </c>
      <c r="C14" s="101">
        <f>males!Z1</f>
        <v>13</v>
      </c>
      <c r="D14" s="102" t="str">
        <f>IF(males!Z3&gt;0,males!Z3,"")</f>
        <v/>
      </c>
      <c r="E14" s="113" t="str">
        <f>IF(males!Z5&gt;0,males!Z5,"")</f>
        <v/>
      </c>
      <c r="F14" s="113" t="str">
        <f>IF(males!Z7&gt;0,males!Z7,"")</f>
        <v/>
      </c>
      <c r="G14" s="113" t="str">
        <f>IF(males!Z8&gt;0,males!Z8,"")</f>
        <v/>
      </c>
      <c r="H14" s="113" t="str">
        <f>IF(males!Z9&gt;0,males!Z9,"")</f>
        <v/>
      </c>
      <c r="I14" s="113" t="str">
        <f>IF(males!Z10&gt;0,males!Z10,"")</f>
        <v/>
      </c>
      <c r="J14" s="113" t="str">
        <f>IF(males!Z11&gt;0,males!Z11,"")</f>
        <v/>
      </c>
      <c r="K14" s="112" t="str">
        <f>IF(males!Z12&gt;0,males!Z12,"")</f>
        <v/>
      </c>
      <c r="L14" s="115" t="str">
        <f>IF(males!Z14&gt;0,males!Z14,"")</f>
        <v/>
      </c>
      <c r="M14" s="113" t="str">
        <f>IF(males!Z15&gt;0,males!Z15,"")</f>
        <v/>
      </c>
      <c r="N14" s="113" t="str">
        <f>IF(males!Z16&gt;0,males!Z16,"")</f>
        <v/>
      </c>
      <c r="O14" s="113" t="str">
        <f>IF(males!Z17&gt;0,males!Z17,"")</f>
        <v/>
      </c>
      <c r="P14" s="113" t="str">
        <f>IF(males!Z18&gt;0,males!Z18,"")</f>
        <v/>
      </c>
      <c r="Q14" s="113" t="str">
        <f>IF(males!Z19&gt;0,males!Z19,"")</f>
        <v/>
      </c>
      <c r="R14" s="113" t="str">
        <f>IF(males!Z20&gt;0,males!Z20,"")</f>
        <v/>
      </c>
      <c r="S14" s="113" t="str">
        <f>IF(males!Z21&gt;0,males!Z21,"")</f>
        <v/>
      </c>
      <c r="T14" s="113" t="str">
        <f>IF(males!Z22&gt;0,males!Z22,"")</f>
        <v/>
      </c>
      <c r="U14" s="113" t="str">
        <f>IF(males!Z24&gt;0,males!Z24,"")</f>
        <v/>
      </c>
      <c r="V14" s="113" t="str">
        <f>IF(males!Z25&gt;0,males!Z25,"")</f>
        <v/>
      </c>
      <c r="W14" s="112" t="str">
        <f>IF(males!Z26&gt;0,males!Z26,"")</f>
        <v/>
      </c>
      <c r="X14" s="113" t="str">
        <f>IF(males!Z28&gt;0,males!Z28,"")</f>
        <v/>
      </c>
      <c r="Y14" s="113" t="str">
        <f>IF(males!Z29&gt;0,males!Z29,"")</f>
        <v/>
      </c>
      <c r="Z14" s="112" t="str">
        <f>IF(males!Z30&gt;0,males!Z30,"")</f>
        <v/>
      </c>
      <c r="AA14" s="113" t="str">
        <f>IF(males!Z32&gt;0,males!Z32,"")</f>
        <v/>
      </c>
      <c r="AB14" s="111" t="str">
        <f>IF(males!Z33&gt;0,males!Z33,"")</f>
        <v/>
      </c>
      <c r="AC14" s="112" t="str">
        <f>IF(males!Z34&gt;0,males!Z34,"")</f>
        <v/>
      </c>
      <c r="AD14" s="111" t="str">
        <f>IF(males!Z36&gt;0,males!Z36,"")</f>
        <v/>
      </c>
      <c r="AE14" s="111" t="str">
        <f>IF(males!Z37&gt;0,males!Z37,"")</f>
        <v/>
      </c>
      <c r="AF14" s="112" t="str">
        <f>IF(males!Z38&gt;0,males!Z38,"")</f>
        <v/>
      </c>
    </row>
    <row r="15" spans="1:32" ht="25.5" x14ac:dyDescent="0.2">
      <c r="A15" s="63" t="str">
        <f t="shared" si="0"/>
        <v>Echiniscus latruncularis</v>
      </c>
      <c r="B15" s="79" t="str">
        <f t="shared" si="0"/>
        <v>ZA.502/513/542/544/545/553/555</v>
      </c>
      <c r="C15" s="101">
        <f>males!AB1</f>
        <v>14</v>
      </c>
      <c r="D15" s="102" t="str">
        <f>IF(males!AB3&gt;0,males!AB3,"")</f>
        <v/>
      </c>
      <c r="E15" s="113" t="str">
        <f>IF(males!AB5&gt;0,males!AB5,"")</f>
        <v/>
      </c>
      <c r="F15" s="113" t="str">
        <f>IF(males!AB7&gt;0,males!AB7,"")</f>
        <v/>
      </c>
      <c r="G15" s="113" t="str">
        <f>IF(males!AB8&gt;0,males!AB8,"")</f>
        <v/>
      </c>
      <c r="H15" s="113" t="str">
        <f>IF(males!AB9&gt;0,males!AB9,"")</f>
        <v/>
      </c>
      <c r="I15" s="113" t="str">
        <f>IF(males!AB10&gt;0,males!AB10,"")</f>
        <v/>
      </c>
      <c r="J15" s="113" t="str">
        <f>IF(males!AB11&gt;0,males!AB11,"")</f>
        <v/>
      </c>
      <c r="K15" s="112" t="str">
        <f>IF(males!AB12&gt;0,males!AB12,"")</f>
        <v/>
      </c>
      <c r="L15" s="115" t="str">
        <f>IF(males!AB14&gt;0,males!AB14,"")</f>
        <v/>
      </c>
      <c r="M15" s="113" t="str">
        <f>IF(males!AB15&gt;0,males!AB15,"")</f>
        <v/>
      </c>
      <c r="N15" s="113" t="str">
        <f>IF(males!AB16&gt;0,males!AB16,"")</f>
        <v/>
      </c>
      <c r="O15" s="113" t="str">
        <f>IF(males!AB17&gt;0,males!AB17,"")</f>
        <v/>
      </c>
      <c r="P15" s="113" t="str">
        <f>IF(males!AB18&gt;0,males!AB18,"")</f>
        <v/>
      </c>
      <c r="Q15" s="113" t="str">
        <f>IF(males!AB19&gt;0,males!AB19,"")</f>
        <v/>
      </c>
      <c r="R15" s="113" t="str">
        <f>IF(males!AB20&gt;0,males!AB20,"")</f>
        <v/>
      </c>
      <c r="S15" s="113" t="str">
        <f>IF(males!AB21&gt;0,males!AB21,"")</f>
        <v/>
      </c>
      <c r="T15" s="113" t="str">
        <f>IF(males!AB22&gt;0,males!AB22,"")</f>
        <v/>
      </c>
      <c r="U15" s="113" t="str">
        <f>IF(males!AB24&gt;0,males!AB24,"")</f>
        <v/>
      </c>
      <c r="V15" s="113" t="str">
        <f>IF(males!AB25&gt;0,males!AB25,"")</f>
        <v/>
      </c>
      <c r="W15" s="112" t="str">
        <f>IF(males!AB26&gt;0,males!AB26,"")</f>
        <v/>
      </c>
      <c r="X15" s="113" t="str">
        <f>IF(males!AB28&gt;0,males!AB28,"")</f>
        <v/>
      </c>
      <c r="Y15" s="113" t="str">
        <f>IF(males!AB29&gt;0,males!AB29,"")</f>
        <v/>
      </c>
      <c r="Z15" s="112" t="str">
        <f>IF(males!AB30&gt;0,males!AB30,"")</f>
        <v/>
      </c>
      <c r="AA15" s="113" t="str">
        <f>IF(males!AB32&gt;0,males!AB32,"")</f>
        <v/>
      </c>
      <c r="AB15" s="111" t="str">
        <f>IF(males!AB33&gt;0,males!AB33,"")</f>
        <v/>
      </c>
      <c r="AC15" s="112" t="str">
        <f>IF(males!AB34&gt;0,males!AB34,"")</f>
        <v/>
      </c>
      <c r="AD15" s="111" t="str">
        <f>IF(males!AB36&gt;0,males!AB36,"")</f>
        <v/>
      </c>
      <c r="AE15" s="111" t="str">
        <f>IF(males!AB37&gt;0,males!AB37,"")</f>
        <v/>
      </c>
      <c r="AF15" s="112" t="str">
        <f>IF(males!AB38&gt;0,males!AB38,"")</f>
        <v/>
      </c>
    </row>
    <row r="16" spans="1:32" ht="25.5" x14ac:dyDescent="0.2">
      <c r="A16" s="63" t="str">
        <f t="shared" si="0"/>
        <v>Echiniscus latruncularis</v>
      </c>
      <c r="B16" s="79" t="str">
        <f t="shared" si="0"/>
        <v>ZA.502/513/542/544/545/553/555</v>
      </c>
      <c r="C16" s="101">
        <f>males!AD1</f>
        <v>15</v>
      </c>
      <c r="D16" s="102" t="str">
        <f>IF(males!AD3&gt;0,males!AD3,"")</f>
        <v/>
      </c>
      <c r="E16" s="113" t="str">
        <f>IF(males!AD5&gt;0,males!AD5,"")</f>
        <v/>
      </c>
      <c r="F16" s="113" t="str">
        <f>IF(males!AD7&gt;0,males!AD7,"")</f>
        <v/>
      </c>
      <c r="G16" s="113" t="str">
        <f>IF(males!AD8&gt;0,males!AD8,"")</f>
        <v/>
      </c>
      <c r="H16" s="113" t="str">
        <f>IF(males!AD9&gt;0,males!AD9,"")</f>
        <v/>
      </c>
      <c r="I16" s="113" t="str">
        <f>IF(males!AD10&gt;0,males!AD10,"")</f>
        <v/>
      </c>
      <c r="J16" s="113" t="str">
        <f>IF(males!AD11&gt;0,males!AD11,"")</f>
        <v/>
      </c>
      <c r="K16" s="112" t="str">
        <f>IF(males!AD12&gt;0,males!AD12,"")</f>
        <v/>
      </c>
      <c r="L16" s="115" t="str">
        <f>IF(males!AD14&gt;0,males!AD14,"")</f>
        <v/>
      </c>
      <c r="M16" s="113" t="str">
        <f>IF(males!AD15&gt;0,males!AD15,"")</f>
        <v/>
      </c>
      <c r="N16" s="113" t="str">
        <f>IF(males!AD16&gt;0,males!AD16,"")</f>
        <v/>
      </c>
      <c r="O16" s="113" t="str">
        <f>IF(males!AD17&gt;0,males!AD17,"")</f>
        <v/>
      </c>
      <c r="P16" s="113" t="str">
        <f>IF(males!AD18&gt;0,males!AD18,"")</f>
        <v/>
      </c>
      <c r="Q16" s="113" t="str">
        <f>IF(males!AD19&gt;0,males!AD19,"")</f>
        <v/>
      </c>
      <c r="R16" s="113" t="str">
        <f>IF(males!AD20&gt;0,males!AD20,"")</f>
        <v/>
      </c>
      <c r="S16" s="113" t="str">
        <f>IF(males!AD21&gt;0,males!AD21,"")</f>
        <v/>
      </c>
      <c r="T16" s="113" t="str">
        <f>IF(males!AD22&gt;0,males!AD22,"")</f>
        <v/>
      </c>
      <c r="U16" s="113" t="str">
        <f>IF(males!AD24&gt;0,males!AD24,"")</f>
        <v/>
      </c>
      <c r="V16" s="113" t="str">
        <f>IF(males!AD25&gt;0,males!AD25,"")</f>
        <v/>
      </c>
      <c r="W16" s="112" t="str">
        <f>IF(males!AD26&gt;0,males!AD26,"")</f>
        <v/>
      </c>
      <c r="X16" s="113" t="str">
        <f>IF(males!AD28&gt;0,males!AD28,"")</f>
        <v/>
      </c>
      <c r="Y16" s="113" t="str">
        <f>IF(males!AD29&gt;0,males!AD29,"")</f>
        <v/>
      </c>
      <c r="Z16" s="112" t="str">
        <f>IF(males!AD30&gt;0,males!AD30,"")</f>
        <v/>
      </c>
      <c r="AA16" s="113" t="str">
        <f>IF(males!AD32&gt;0,males!AD32,"")</f>
        <v/>
      </c>
      <c r="AB16" s="111" t="str">
        <f>IF(males!AD33&gt;0,males!AD33,"")</f>
        <v/>
      </c>
      <c r="AC16" s="112" t="str">
        <f>IF(males!AD34&gt;0,males!AD34,"")</f>
        <v/>
      </c>
      <c r="AD16" s="111" t="str">
        <f>IF(males!AD36&gt;0,males!AD36,"")</f>
        <v/>
      </c>
      <c r="AE16" s="111" t="str">
        <f>IF(males!AD37&gt;0,males!AD37,"")</f>
        <v/>
      </c>
      <c r="AF16" s="112" t="str">
        <f>IF(males!AD38&gt;0,males!AD38,"")</f>
        <v/>
      </c>
    </row>
    <row r="17" spans="1:32" ht="25.5" x14ac:dyDescent="0.2">
      <c r="A17" s="63" t="str">
        <f t="shared" si="0"/>
        <v>Echiniscus latruncularis</v>
      </c>
      <c r="B17" s="79" t="str">
        <f t="shared" si="0"/>
        <v>ZA.502/513/542/544/545/553/555</v>
      </c>
      <c r="C17" s="101">
        <f>males!AF1</f>
        <v>16</v>
      </c>
      <c r="D17" s="102" t="str">
        <f>IF(males!AF3&gt;0,males!AF3,"")</f>
        <v/>
      </c>
      <c r="E17" s="113" t="str">
        <f>IF(males!AF5&gt;0,males!AF5,"")</f>
        <v/>
      </c>
      <c r="F17" s="113" t="str">
        <f>IF(males!AF7&gt;0,males!AF7,"")</f>
        <v/>
      </c>
      <c r="G17" s="113" t="str">
        <f>IF(males!AF8&gt;0,males!AF8,"")</f>
        <v/>
      </c>
      <c r="H17" s="113" t="str">
        <f>IF(males!AF9&gt;0,males!AF9,"")</f>
        <v/>
      </c>
      <c r="I17" s="113" t="str">
        <f>IF(males!AF10&gt;0,males!AF10,"")</f>
        <v/>
      </c>
      <c r="J17" s="113" t="str">
        <f>IF(males!AF11&gt;0,males!AF11,"")</f>
        <v/>
      </c>
      <c r="K17" s="112" t="str">
        <f>IF(males!AF12&gt;0,males!AF12,"")</f>
        <v/>
      </c>
      <c r="L17" s="115" t="str">
        <f>IF(males!AF14&gt;0,males!AF14,"")</f>
        <v/>
      </c>
      <c r="M17" s="113" t="str">
        <f>IF(males!AF15&gt;0,males!AF15,"")</f>
        <v/>
      </c>
      <c r="N17" s="113" t="str">
        <f>IF(males!AF16&gt;0,males!AF16,"")</f>
        <v/>
      </c>
      <c r="O17" s="113" t="str">
        <f>IF(males!AF17&gt;0,males!AF17,"")</f>
        <v/>
      </c>
      <c r="P17" s="113" t="str">
        <f>IF(males!AF18&gt;0,males!AF18,"")</f>
        <v/>
      </c>
      <c r="Q17" s="113" t="str">
        <f>IF(males!AF19&gt;0,males!AF19,"")</f>
        <v/>
      </c>
      <c r="R17" s="113" t="str">
        <f>IF(males!AF20&gt;0,males!AF20,"")</f>
        <v/>
      </c>
      <c r="S17" s="113" t="str">
        <f>IF(males!AF21&gt;0,males!AF21,"")</f>
        <v/>
      </c>
      <c r="T17" s="113" t="str">
        <f>IF(males!AF22&gt;0,males!AF22,"")</f>
        <v/>
      </c>
      <c r="U17" s="113" t="str">
        <f>IF(males!AF24&gt;0,males!AF24,"")</f>
        <v/>
      </c>
      <c r="V17" s="113" t="str">
        <f>IF(males!AF25&gt;0,males!AF25,"")</f>
        <v/>
      </c>
      <c r="W17" s="112" t="str">
        <f>IF(males!AF26&gt;0,males!AF26,"")</f>
        <v/>
      </c>
      <c r="X17" s="113" t="str">
        <f>IF(males!AF28&gt;0,males!AF28,"")</f>
        <v/>
      </c>
      <c r="Y17" s="113" t="str">
        <f>IF(males!AF29&gt;0,males!AF29,"")</f>
        <v/>
      </c>
      <c r="Z17" s="112" t="str">
        <f>IF(males!AF30&gt;0,males!AF30,"")</f>
        <v/>
      </c>
      <c r="AA17" s="113" t="str">
        <f>IF(males!AF32&gt;0,males!AF32,"")</f>
        <v/>
      </c>
      <c r="AB17" s="111" t="str">
        <f>IF(males!AF33&gt;0,males!AF33,"")</f>
        <v/>
      </c>
      <c r="AC17" s="112" t="str">
        <f>IF(males!AF34&gt;0,males!AF34,"")</f>
        <v/>
      </c>
      <c r="AD17" s="111" t="str">
        <f>IF(males!AF36&gt;0,males!AF36,"")</f>
        <v/>
      </c>
      <c r="AE17" s="111" t="str">
        <f>IF(males!AF37&gt;0,males!AF37,"")</f>
        <v/>
      </c>
      <c r="AF17" s="112" t="str">
        <f>IF(males!AF38&gt;0,males!AF38,"")</f>
        <v/>
      </c>
    </row>
    <row r="18" spans="1:32" ht="25.5" x14ac:dyDescent="0.2">
      <c r="A18" s="63" t="str">
        <f t="shared" si="0"/>
        <v>Echiniscus latruncularis</v>
      </c>
      <c r="B18" s="79" t="str">
        <f t="shared" si="0"/>
        <v>ZA.502/513/542/544/545/553/555</v>
      </c>
      <c r="C18" s="101">
        <f>males!AH1</f>
        <v>17</v>
      </c>
      <c r="D18" s="102" t="str">
        <f>IF(males!AH3&gt;0,males!AH3,"")</f>
        <v/>
      </c>
      <c r="E18" s="113" t="str">
        <f>IF(males!AH5&gt;0,males!AH5,"")</f>
        <v/>
      </c>
      <c r="F18" s="113" t="str">
        <f>IF(males!AH7&gt;0,males!AH7,"")</f>
        <v/>
      </c>
      <c r="G18" s="113" t="str">
        <f>IF(males!AH8&gt;0,males!AH8,"")</f>
        <v/>
      </c>
      <c r="H18" s="113" t="str">
        <f>IF(males!AH9&gt;0,males!AH9,"")</f>
        <v/>
      </c>
      <c r="I18" s="113" t="str">
        <f>IF(males!AH10&gt;0,males!AH10,"")</f>
        <v/>
      </c>
      <c r="J18" s="113" t="str">
        <f>IF(males!AH11&gt;0,males!AH11,"")</f>
        <v/>
      </c>
      <c r="K18" s="112" t="str">
        <f>IF(males!AH12&gt;0,males!AH12,"")</f>
        <v/>
      </c>
      <c r="L18" s="115" t="str">
        <f>IF(males!AH14&gt;0,males!AH14,"")</f>
        <v/>
      </c>
      <c r="M18" s="113" t="str">
        <f>IF(males!AH15&gt;0,males!AH15,"")</f>
        <v/>
      </c>
      <c r="N18" s="113" t="str">
        <f>IF(males!AH16&gt;0,males!AH16,"")</f>
        <v/>
      </c>
      <c r="O18" s="113" t="str">
        <f>IF(males!AH17&gt;0,males!AH17,"")</f>
        <v/>
      </c>
      <c r="P18" s="113" t="str">
        <f>IF(males!AH18&gt;0,males!AH18,"")</f>
        <v/>
      </c>
      <c r="Q18" s="113" t="str">
        <f>IF(males!AH19&gt;0,males!AH19,"")</f>
        <v/>
      </c>
      <c r="R18" s="113" t="str">
        <f>IF(males!AH20&gt;0,males!AH20,"")</f>
        <v/>
      </c>
      <c r="S18" s="113" t="str">
        <f>IF(males!AH21&gt;0,males!AH21,"")</f>
        <v/>
      </c>
      <c r="T18" s="113" t="str">
        <f>IF(males!AH22&gt;0,males!AH22,"")</f>
        <v/>
      </c>
      <c r="U18" s="113" t="str">
        <f>IF(males!AH24&gt;0,males!AH24,"")</f>
        <v/>
      </c>
      <c r="V18" s="113" t="str">
        <f>IF(males!AH25&gt;0,males!AH25,"")</f>
        <v/>
      </c>
      <c r="W18" s="112" t="str">
        <f>IF(males!AH26&gt;0,males!AH26,"")</f>
        <v/>
      </c>
      <c r="X18" s="113" t="str">
        <f>IF(males!AH28&gt;0,males!AH28,"")</f>
        <v/>
      </c>
      <c r="Y18" s="113" t="str">
        <f>IF(males!AH29&gt;0,males!AH29,"")</f>
        <v/>
      </c>
      <c r="Z18" s="112" t="str">
        <f>IF(males!AH30&gt;0,males!AH30,"")</f>
        <v/>
      </c>
      <c r="AA18" s="113" t="str">
        <f>IF(males!AH32&gt;0,males!AH32,"")</f>
        <v/>
      </c>
      <c r="AB18" s="111" t="str">
        <f>IF(males!AH33&gt;0,males!AH33,"")</f>
        <v/>
      </c>
      <c r="AC18" s="112" t="str">
        <f>IF(males!AH34&gt;0,males!AH34,"")</f>
        <v/>
      </c>
      <c r="AD18" s="111" t="str">
        <f>IF(males!AH36&gt;0,males!AH36,"")</f>
        <v/>
      </c>
      <c r="AE18" s="111" t="str">
        <f>IF(males!AH37&gt;0,males!AH37,"")</f>
        <v/>
      </c>
      <c r="AF18" s="112" t="str">
        <f>IF(males!AH38&gt;0,males!AH38,"")</f>
        <v/>
      </c>
    </row>
    <row r="19" spans="1:32" ht="25.5" x14ac:dyDescent="0.2">
      <c r="A19" s="63" t="str">
        <f t="shared" si="0"/>
        <v>Echiniscus latruncularis</v>
      </c>
      <c r="B19" s="79" t="str">
        <f t="shared" si="0"/>
        <v>ZA.502/513/542/544/545/553/555</v>
      </c>
      <c r="C19" s="101">
        <f>males!AJ1</f>
        <v>18</v>
      </c>
      <c r="D19" s="102" t="str">
        <f>IF(males!AJ3&gt;0,males!AJ3,"")</f>
        <v/>
      </c>
      <c r="E19" s="113" t="str">
        <f>IF(males!AJ5&gt;0,males!AJ5,"")</f>
        <v/>
      </c>
      <c r="F19" s="113" t="str">
        <f>IF(males!AJ7&gt;0,males!AJ7,"")</f>
        <v/>
      </c>
      <c r="G19" s="113" t="str">
        <f>IF(males!AJ8&gt;0,males!AJ8,"")</f>
        <v/>
      </c>
      <c r="H19" s="113" t="str">
        <f>IF(males!AJ9&gt;0,males!AJ9,"")</f>
        <v/>
      </c>
      <c r="I19" s="113" t="str">
        <f>IF(males!AJ10&gt;0,males!AJ10,"")</f>
        <v/>
      </c>
      <c r="J19" s="113" t="str">
        <f>IF(males!AJ11&gt;0,males!AJ11,"")</f>
        <v/>
      </c>
      <c r="K19" s="112" t="str">
        <f>IF(males!AJ12&gt;0,males!AJ12,"")</f>
        <v/>
      </c>
      <c r="L19" s="115" t="str">
        <f>IF(males!AJ14&gt;0,males!AJ14,"")</f>
        <v/>
      </c>
      <c r="M19" s="113" t="str">
        <f>IF(males!AJ15&gt;0,males!AJ15,"")</f>
        <v/>
      </c>
      <c r="N19" s="113" t="str">
        <f>IF(males!AJ16&gt;0,males!AJ16,"")</f>
        <v/>
      </c>
      <c r="O19" s="113" t="str">
        <f>IF(males!AJ17&gt;0,males!AJ17,"")</f>
        <v/>
      </c>
      <c r="P19" s="113" t="str">
        <f>IF(males!AJ18&gt;0,males!AJ18,"")</f>
        <v/>
      </c>
      <c r="Q19" s="113" t="str">
        <f>IF(males!AJ19&gt;0,males!AJ19,"")</f>
        <v/>
      </c>
      <c r="R19" s="113" t="str">
        <f>IF(males!AJ20&gt;0,males!AJ20,"")</f>
        <v/>
      </c>
      <c r="S19" s="113" t="str">
        <f>IF(males!AJ21&gt;0,males!AJ21,"")</f>
        <v/>
      </c>
      <c r="T19" s="113" t="str">
        <f>IF(males!AJ22&gt;0,males!AJ22,"")</f>
        <v/>
      </c>
      <c r="U19" s="113" t="str">
        <f>IF(males!AJ24&gt;0,males!AJ24,"")</f>
        <v/>
      </c>
      <c r="V19" s="113" t="str">
        <f>IF(males!AJ25&gt;0,males!AJ25,"")</f>
        <v/>
      </c>
      <c r="W19" s="112" t="str">
        <f>IF(males!AJ26&gt;0,males!AJ26,"")</f>
        <v/>
      </c>
      <c r="X19" s="113" t="str">
        <f>IF(males!AJ28&gt;0,males!AJ28,"")</f>
        <v/>
      </c>
      <c r="Y19" s="113" t="str">
        <f>IF(males!AJ29&gt;0,males!AJ29,"")</f>
        <v/>
      </c>
      <c r="Z19" s="112" t="str">
        <f>IF(males!AJ30&gt;0,males!AJ30,"")</f>
        <v/>
      </c>
      <c r="AA19" s="113" t="str">
        <f>IF(males!AJ32&gt;0,males!AJ32,"")</f>
        <v/>
      </c>
      <c r="AB19" s="111" t="str">
        <f>IF(males!AJ33&gt;0,males!AJ33,"")</f>
        <v/>
      </c>
      <c r="AC19" s="112" t="str">
        <f>IF(males!AJ34&gt;0,males!AJ34,"")</f>
        <v/>
      </c>
      <c r="AD19" s="111" t="str">
        <f>IF(males!AJ36&gt;0,males!AJ36,"")</f>
        <v/>
      </c>
      <c r="AE19" s="111" t="str">
        <f>IF(males!AJ37&gt;0,males!AJ37,"")</f>
        <v/>
      </c>
      <c r="AF19" s="112" t="str">
        <f>IF(males!AJ38&gt;0,males!AJ38,"")</f>
        <v/>
      </c>
    </row>
    <row r="20" spans="1:32" ht="25.5" x14ac:dyDescent="0.2">
      <c r="A20" s="63" t="str">
        <f t="shared" ref="A20:B31" si="1">A$2</f>
        <v>Echiniscus latruncularis</v>
      </c>
      <c r="B20" s="79" t="str">
        <f t="shared" si="1"/>
        <v>ZA.502/513/542/544/545/553/555</v>
      </c>
      <c r="C20" s="101">
        <f>males!AL1</f>
        <v>19</v>
      </c>
      <c r="D20" s="102" t="str">
        <f>IF(males!AL3&gt;0,males!AL3,"")</f>
        <v/>
      </c>
      <c r="E20" s="113" t="str">
        <f>IF(males!AL5&gt;0,males!AL5,"")</f>
        <v/>
      </c>
      <c r="F20" s="113" t="str">
        <f>IF(males!AL7&gt;0,males!AL7,"")</f>
        <v/>
      </c>
      <c r="G20" s="113" t="str">
        <f>IF(males!AL8&gt;0,males!AL8,"")</f>
        <v/>
      </c>
      <c r="H20" s="113" t="str">
        <f>IF(males!AL9&gt;0,males!AL9,"")</f>
        <v/>
      </c>
      <c r="I20" s="113" t="str">
        <f>IF(males!AL10&gt;0,males!AL10,"")</f>
        <v/>
      </c>
      <c r="J20" s="113" t="str">
        <f>IF(males!AL11&gt;0,males!AL11,"")</f>
        <v/>
      </c>
      <c r="K20" s="112" t="str">
        <f>IF(males!AL12&gt;0,males!AL12,"")</f>
        <v/>
      </c>
      <c r="L20" s="115" t="str">
        <f>IF(males!AL14&gt;0,males!AL14,"")</f>
        <v/>
      </c>
      <c r="M20" s="113" t="str">
        <f>IF(males!AL15&gt;0,males!AL15,"")</f>
        <v/>
      </c>
      <c r="N20" s="113" t="str">
        <f>IF(males!AL16&gt;0,males!AL16,"")</f>
        <v/>
      </c>
      <c r="O20" s="113" t="str">
        <f>IF(males!AL17&gt;0,males!AL17,"")</f>
        <v/>
      </c>
      <c r="P20" s="113" t="str">
        <f>IF(males!AL18&gt;0,males!AL18,"")</f>
        <v/>
      </c>
      <c r="Q20" s="113" t="str">
        <f>IF(males!AL19&gt;0,males!AL19,"")</f>
        <v/>
      </c>
      <c r="R20" s="113" t="str">
        <f>IF(males!AL20&gt;0,males!AL20,"")</f>
        <v/>
      </c>
      <c r="S20" s="113" t="str">
        <f>IF(males!AL21&gt;0,males!AL21,"")</f>
        <v/>
      </c>
      <c r="T20" s="113" t="str">
        <f>IF(males!AL22&gt;0,males!AL22,"")</f>
        <v/>
      </c>
      <c r="U20" s="113" t="str">
        <f>IF(males!AL24&gt;0,males!AL24,"")</f>
        <v/>
      </c>
      <c r="V20" s="113" t="str">
        <f>IF(males!AL25&gt;0,males!AL25,"")</f>
        <v/>
      </c>
      <c r="W20" s="112" t="str">
        <f>IF(males!AL26&gt;0,males!AL26,"")</f>
        <v/>
      </c>
      <c r="X20" s="113" t="str">
        <f>IF(males!AL28&gt;0,males!AL28,"")</f>
        <v/>
      </c>
      <c r="Y20" s="113" t="str">
        <f>IF(males!AL29&gt;0,males!AL29,"")</f>
        <v/>
      </c>
      <c r="Z20" s="112" t="str">
        <f>IF(males!AL30&gt;0,males!AL30,"")</f>
        <v/>
      </c>
      <c r="AA20" s="113" t="str">
        <f>IF(males!AL32&gt;0,males!AL32,"")</f>
        <v/>
      </c>
      <c r="AB20" s="111" t="str">
        <f>IF(males!AL33&gt;0,males!AL33,"")</f>
        <v/>
      </c>
      <c r="AC20" s="112" t="str">
        <f>IF(males!AL34&gt;0,males!AL34,"")</f>
        <v/>
      </c>
      <c r="AD20" s="111" t="str">
        <f>IF(males!AL36&gt;0,males!AL36,"")</f>
        <v/>
      </c>
      <c r="AE20" s="111" t="str">
        <f>IF(males!AL37&gt;0,males!AL37,"")</f>
        <v/>
      </c>
      <c r="AF20" s="112" t="str">
        <f>IF(males!AL38&gt;0,males!AL38,"")</f>
        <v/>
      </c>
    </row>
    <row r="21" spans="1:32" ht="25.5" x14ac:dyDescent="0.2">
      <c r="A21" s="63" t="str">
        <f t="shared" si="1"/>
        <v>Echiniscus latruncularis</v>
      </c>
      <c r="B21" s="79" t="str">
        <f t="shared" si="1"/>
        <v>ZA.502/513/542/544/545/553/555</v>
      </c>
      <c r="C21" s="101">
        <f>males!AN1</f>
        <v>20</v>
      </c>
      <c r="D21" s="102" t="str">
        <f>IF(males!AN3&gt;0,males!AN3,"")</f>
        <v/>
      </c>
      <c r="E21" s="113" t="str">
        <f>IF(males!AN5&gt;0,males!AN5,"")</f>
        <v/>
      </c>
      <c r="F21" s="113" t="str">
        <f>IF(males!AN7&gt;0,males!AN7,"")</f>
        <v/>
      </c>
      <c r="G21" s="113" t="str">
        <f>IF(males!AN8&gt;0,males!AN8,"")</f>
        <v/>
      </c>
      <c r="H21" s="113" t="str">
        <f>IF(males!AN9&gt;0,males!AN9,"")</f>
        <v/>
      </c>
      <c r="I21" s="113" t="str">
        <f>IF(males!AN10&gt;0,males!AN10,"")</f>
        <v/>
      </c>
      <c r="J21" s="113" t="str">
        <f>IF(males!AN11&gt;0,males!AN11,"")</f>
        <v/>
      </c>
      <c r="K21" s="112" t="str">
        <f>IF(males!AN12&gt;0,males!AN12,"")</f>
        <v/>
      </c>
      <c r="L21" s="115" t="str">
        <f>IF(males!AN14&gt;0,males!AN14,"")</f>
        <v/>
      </c>
      <c r="M21" s="113" t="str">
        <f>IF(males!AN15&gt;0,males!AN15,"")</f>
        <v/>
      </c>
      <c r="N21" s="113" t="str">
        <f>IF(males!AN16&gt;0,males!AN16,"")</f>
        <v/>
      </c>
      <c r="O21" s="113" t="str">
        <f>IF(males!AN17&gt;0,males!AN17,"")</f>
        <v/>
      </c>
      <c r="P21" s="113" t="str">
        <f>IF(males!AN18&gt;0,males!AN18,"")</f>
        <v/>
      </c>
      <c r="Q21" s="113" t="str">
        <f>IF(males!AN19&gt;0,males!AN19,"")</f>
        <v/>
      </c>
      <c r="R21" s="113" t="str">
        <f>IF(males!AN20&gt;0,males!AN20,"")</f>
        <v/>
      </c>
      <c r="S21" s="113" t="str">
        <f>IF(males!AN21&gt;0,males!AN21,"")</f>
        <v/>
      </c>
      <c r="T21" s="113" t="str">
        <f>IF(males!AN22&gt;0,males!AN22,"")</f>
        <v/>
      </c>
      <c r="U21" s="113" t="str">
        <f>IF(males!AN24&gt;0,males!AN24,"")</f>
        <v/>
      </c>
      <c r="V21" s="113" t="str">
        <f>IF(males!AN25&gt;0,males!AN25,"")</f>
        <v/>
      </c>
      <c r="W21" s="112" t="str">
        <f>IF(males!AN26&gt;0,males!AN26,"")</f>
        <v/>
      </c>
      <c r="X21" s="113" t="str">
        <f>IF(males!AN28&gt;0,males!AN28,"")</f>
        <v/>
      </c>
      <c r="Y21" s="113" t="str">
        <f>IF(males!AN29&gt;0,males!AN29,"")</f>
        <v/>
      </c>
      <c r="Z21" s="112" t="str">
        <f>IF(males!AN30&gt;0,males!AN30,"")</f>
        <v/>
      </c>
      <c r="AA21" s="113" t="str">
        <f>IF(males!AN32&gt;0,males!AN32,"")</f>
        <v/>
      </c>
      <c r="AB21" s="111" t="str">
        <f>IF(males!AN33&gt;0,males!AN33,"")</f>
        <v/>
      </c>
      <c r="AC21" s="112" t="str">
        <f>IF(males!AN34&gt;0,males!AN34,"")</f>
        <v/>
      </c>
      <c r="AD21" s="111" t="str">
        <f>IF(males!AN36&gt;0,males!AN36,"")</f>
        <v/>
      </c>
      <c r="AE21" s="111" t="str">
        <f>IF(males!AN37&gt;0,males!AN37,"")</f>
        <v/>
      </c>
      <c r="AF21" s="112" t="str">
        <f>IF(males!AN38&gt;0,males!AN38,"")</f>
        <v/>
      </c>
    </row>
    <row r="22" spans="1:32" ht="25.5" x14ac:dyDescent="0.2">
      <c r="A22" s="63" t="str">
        <f t="shared" si="1"/>
        <v>Echiniscus latruncularis</v>
      </c>
      <c r="B22" s="79" t="str">
        <f t="shared" si="1"/>
        <v>ZA.502/513/542/544/545/553/555</v>
      </c>
      <c r="C22" s="101">
        <f>males!AP1</f>
        <v>21</v>
      </c>
      <c r="D22" s="102" t="str">
        <f>IF(males!AP3&gt;0,males!AP3,"")</f>
        <v/>
      </c>
      <c r="E22" s="113" t="str">
        <f>IF(males!AP5&gt;0,males!AP5,"")</f>
        <v/>
      </c>
      <c r="F22" s="113" t="str">
        <f>IF(males!AP7&gt;0,males!AP7,"")</f>
        <v/>
      </c>
      <c r="G22" s="113" t="str">
        <f>IF(males!AP8&gt;0,males!AP8,"")</f>
        <v/>
      </c>
      <c r="H22" s="113" t="str">
        <f>IF(males!AP9&gt;0,males!AP9,"")</f>
        <v/>
      </c>
      <c r="I22" s="113" t="str">
        <f>IF(males!AP10&gt;0,males!AP10,"")</f>
        <v/>
      </c>
      <c r="J22" s="113" t="str">
        <f>IF(males!AP11&gt;0,males!AP11,"")</f>
        <v/>
      </c>
      <c r="K22" s="112" t="str">
        <f>IF(males!AP12&gt;0,males!AP12,"")</f>
        <v/>
      </c>
      <c r="L22" s="115" t="str">
        <f>IF(males!AP14&gt;0,males!AP14,"")</f>
        <v/>
      </c>
      <c r="M22" s="113" t="str">
        <f>IF(males!AP15&gt;0,males!AP15,"")</f>
        <v/>
      </c>
      <c r="N22" s="113" t="str">
        <f>IF(males!AP16&gt;0,males!AP16,"")</f>
        <v/>
      </c>
      <c r="O22" s="113" t="str">
        <f>IF(males!AP17&gt;0,males!AP17,"")</f>
        <v/>
      </c>
      <c r="P22" s="113" t="str">
        <f>IF(males!AP18&gt;0,males!AP18,"")</f>
        <v/>
      </c>
      <c r="Q22" s="113" t="str">
        <f>IF(males!AP19&gt;0,males!AP19,"")</f>
        <v/>
      </c>
      <c r="R22" s="113" t="str">
        <f>IF(males!AP20&gt;0,males!AP20,"")</f>
        <v/>
      </c>
      <c r="S22" s="113" t="str">
        <f>IF(males!AP21&gt;0,males!AP21,"")</f>
        <v/>
      </c>
      <c r="T22" s="113" t="str">
        <f>IF(males!AP22&gt;0,males!AP22,"")</f>
        <v/>
      </c>
      <c r="U22" s="113" t="str">
        <f>IF(males!AP24&gt;0,males!AP24,"")</f>
        <v/>
      </c>
      <c r="V22" s="113" t="str">
        <f>IF(males!AP25&gt;0,males!AP25,"")</f>
        <v/>
      </c>
      <c r="W22" s="112" t="str">
        <f>IF(males!AP26&gt;0,males!AP26,"")</f>
        <v/>
      </c>
      <c r="X22" s="113" t="str">
        <f>IF(males!AP28&gt;0,males!AP28,"")</f>
        <v/>
      </c>
      <c r="Y22" s="113" t="str">
        <f>IF(males!AP29&gt;0,males!AP29,"")</f>
        <v/>
      </c>
      <c r="Z22" s="112" t="str">
        <f>IF(males!AP30&gt;0,males!AP30,"")</f>
        <v/>
      </c>
      <c r="AA22" s="113" t="str">
        <f>IF(males!AP32&gt;0,males!AP32,"")</f>
        <v/>
      </c>
      <c r="AB22" s="111" t="str">
        <f>IF(males!AP33&gt;0,males!AP33,"")</f>
        <v/>
      </c>
      <c r="AC22" s="112" t="str">
        <f>IF(males!AP34&gt;0,males!AP34,"")</f>
        <v/>
      </c>
      <c r="AD22" s="111" t="str">
        <f>IF(males!AP36&gt;0,males!AP36,"")</f>
        <v/>
      </c>
      <c r="AE22" s="111" t="str">
        <f>IF(males!AP37&gt;0,males!AP37,"")</f>
        <v/>
      </c>
      <c r="AF22" s="112" t="str">
        <f>IF(males!AP38&gt;0,males!AP38,"")</f>
        <v/>
      </c>
    </row>
    <row r="23" spans="1:32" ht="25.5" x14ac:dyDescent="0.2">
      <c r="A23" s="63" t="str">
        <f t="shared" si="1"/>
        <v>Echiniscus latruncularis</v>
      </c>
      <c r="B23" s="79" t="str">
        <f t="shared" si="1"/>
        <v>ZA.502/513/542/544/545/553/555</v>
      </c>
      <c r="C23" s="101">
        <f>males!AR1</f>
        <v>22</v>
      </c>
      <c r="D23" s="102" t="str">
        <f>IF(males!AR3&gt;0,males!AR3,"")</f>
        <v/>
      </c>
      <c r="E23" s="113" t="str">
        <f>IF(males!AR5&gt;0,males!AR5,"")</f>
        <v/>
      </c>
      <c r="F23" s="113" t="str">
        <f>IF(males!AR7&gt;0,males!AR7,"")</f>
        <v/>
      </c>
      <c r="G23" s="113" t="str">
        <f>IF(males!AR8&gt;0,males!AR8,"")</f>
        <v/>
      </c>
      <c r="H23" s="113" t="str">
        <f>IF(males!AR9&gt;0,males!AR9,"")</f>
        <v/>
      </c>
      <c r="I23" s="113" t="str">
        <f>IF(males!AR10&gt;0,males!AR10,"")</f>
        <v/>
      </c>
      <c r="J23" s="113" t="str">
        <f>IF(males!AR11&gt;0,males!AR11,"")</f>
        <v/>
      </c>
      <c r="K23" s="112" t="str">
        <f>IF(males!AR12&gt;0,males!AR12,"")</f>
        <v/>
      </c>
      <c r="L23" s="115" t="str">
        <f>IF(males!AR14&gt;0,males!AR14,"")</f>
        <v/>
      </c>
      <c r="M23" s="113" t="str">
        <f>IF(males!AR15&gt;0,males!AR15,"")</f>
        <v/>
      </c>
      <c r="N23" s="113" t="str">
        <f>IF(males!AR16&gt;0,males!AR16,"")</f>
        <v/>
      </c>
      <c r="O23" s="113" t="str">
        <f>IF(males!AR17&gt;0,males!AR17,"")</f>
        <v/>
      </c>
      <c r="P23" s="113" t="str">
        <f>IF(males!AR18&gt;0,males!AR18,"")</f>
        <v/>
      </c>
      <c r="Q23" s="113" t="str">
        <f>IF(males!AR19&gt;0,males!AR19,"")</f>
        <v/>
      </c>
      <c r="R23" s="113" t="str">
        <f>IF(males!AR20&gt;0,males!AR20,"")</f>
        <v/>
      </c>
      <c r="S23" s="113" t="str">
        <f>IF(males!AR21&gt;0,males!AR21,"")</f>
        <v/>
      </c>
      <c r="T23" s="113" t="str">
        <f>IF(males!AR22&gt;0,males!AR22,"")</f>
        <v/>
      </c>
      <c r="U23" s="113" t="str">
        <f>IF(males!AR24&gt;0,males!AR24,"")</f>
        <v/>
      </c>
      <c r="V23" s="113" t="str">
        <f>IF(males!AR25&gt;0,males!AR25,"")</f>
        <v/>
      </c>
      <c r="W23" s="112" t="str">
        <f>IF(males!AR26&gt;0,males!AR26,"")</f>
        <v/>
      </c>
      <c r="X23" s="113" t="str">
        <f>IF(males!AR28&gt;0,males!AR28,"")</f>
        <v/>
      </c>
      <c r="Y23" s="113" t="str">
        <f>IF(males!AR29&gt;0,males!AR29,"")</f>
        <v/>
      </c>
      <c r="Z23" s="112" t="str">
        <f>IF(males!AR30&gt;0,males!AR30,"")</f>
        <v/>
      </c>
      <c r="AA23" s="113" t="str">
        <f>IF(males!AR32&gt;0,males!AR32,"")</f>
        <v/>
      </c>
      <c r="AB23" s="111" t="str">
        <f>IF(males!AR33&gt;0,males!AR33,"")</f>
        <v/>
      </c>
      <c r="AC23" s="112" t="str">
        <f>IF(males!AR34&gt;0,males!AR34,"")</f>
        <v/>
      </c>
      <c r="AD23" s="111" t="str">
        <f>IF(males!AR36&gt;0,males!AR36,"")</f>
        <v/>
      </c>
      <c r="AE23" s="111" t="str">
        <f>IF(males!AR37&gt;0,males!AR37,"")</f>
        <v/>
      </c>
      <c r="AF23" s="112" t="str">
        <f>IF(males!AR38&gt;0,males!AR38,"")</f>
        <v/>
      </c>
    </row>
    <row r="24" spans="1:32" ht="25.5" x14ac:dyDescent="0.2">
      <c r="A24" s="63" t="str">
        <f t="shared" si="1"/>
        <v>Echiniscus latruncularis</v>
      </c>
      <c r="B24" s="79" t="str">
        <f t="shared" si="1"/>
        <v>ZA.502/513/542/544/545/553/555</v>
      </c>
      <c r="C24" s="101">
        <f>males!AT1</f>
        <v>23</v>
      </c>
      <c r="D24" s="102" t="str">
        <f>IF(males!AT3&gt;0,males!AT3,"")</f>
        <v/>
      </c>
      <c r="E24" s="113" t="str">
        <f>IF(males!AT5&gt;0,males!AT5,"")</f>
        <v/>
      </c>
      <c r="F24" s="113" t="str">
        <f>IF(males!AT7&gt;0,males!AT7,"")</f>
        <v/>
      </c>
      <c r="G24" s="113" t="str">
        <f>IF(males!AT8&gt;0,males!AT8,"")</f>
        <v/>
      </c>
      <c r="H24" s="113" t="str">
        <f>IF(males!AT9&gt;0,males!AT9,"")</f>
        <v/>
      </c>
      <c r="I24" s="113" t="str">
        <f>IF(males!AT10&gt;0,males!AT10,"")</f>
        <v/>
      </c>
      <c r="J24" s="113" t="str">
        <f>IF(males!AT11&gt;0,males!AT11,"")</f>
        <v/>
      </c>
      <c r="K24" s="112" t="str">
        <f>IF(males!AT12&gt;0,males!AT12,"")</f>
        <v/>
      </c>
      <c r="L24" s="115" t="str">
        <f>IF(males!AT14&gt;0,males!AT14,"")</f>
        <v/>
      </c>
      <c r="M24" s="113" t="str">
        <f>IF(males!AT15&gt;0,males!AT15,"")</f>
        <v/>
      </c>
      <c r="N24" s="113" t="str">
        <f>IF(males!AT16&gt;0,males!AT16,"")</f>
        <v/>
      </c>
      <c r="O24" s="113" t="str">
        <f>IF(males!AT17&gt;0,males!AT17,"")</f>
        <v/>
      </c>
      <c r="P24" s="113" t="str">
        <f>IF(males!AT18&gt;0,males!AT18,"")</f>
        <v/>
      </c>
      <c r="Q24" s="113" t="str">
        <f>IF(males!AT19&gt;0,males!AT19,"")</f>
        <v/>
      </c>
      <c r="R24" s="113" t="str">
        <f>IF(males!AT20&gt;0,males!AT20,"")</f>
        <v/>
      </c>
      <c r="S24" s="113" t="str">
        <f>IF(males!AT21&gt;0,males!AT21,"")</f>
        <v/>
      </c>
      <c r="T24" s="113" t="str">
        <f>IF(males!AT22&gt;0,males!AT22,"")</f>
        <v/>
      </c>
      <c r="U24" s="113" t="str">
        <f>IF(males!AT24&gt;0,males!AT24,"")</f>
        <v/>
      </c>
      <c r="V24" s="113" t="str">
        <f>IF(males!AT25&gt;0,males!AT25,"")</f>
        <v/>
      </c>
      <c r="W24" s="112" t="str">
        <f>IF(males!AT26&gt;0,males!AT26,"")</f>
        <v/>
      </c>
      <c r="X24" s="113" t="str">
        <f>IF(males!AT28&gt;0,males!AT28,"")</f>
        <v/>
      </c>
      <c r="Y24" s="113" t="str">
        <f>IF(males!AT29&gt;0,males!AT29,"")</f>
        <v/>
      </c>
      <c r="Z24" s="112" t="str">
        <f>IF(males!AT30&gt;0,males!AT30,"")</f>
        <v/>
      </c>
      <c r="AA24" s="113" t="str">
        <f>IF(males!AT32&gt;0,males!AT32,"")</f>
        <v/>
      </c>
      <c r="AB24" s="111" t="str">
        <f>IF(males!AT33&gt;0,males!AT33,"")</f>
        <v/>
      </c>
      <c r="AC24" s="112" t="str">
        <f>IF(males!AT34&gt;0,males!AT34,"")</f>
        <v/>
      </c>
      <c r="AD24" s="111" t="str">
        <f>IF(males!AT36&gt;0,males!AT36,"")</f>
        <v/>
      </c>
      <c r="AE24" s="111" t="str">
        <f>IF(males!AT37&gt;0,males!AT37,"")</f>
        <v/>
      </c>
      <c r="AF24" s="112" t="str">
        <f>IF(males!AT38&gt;0,males!AT38,"")</f>
        <v/>
      </c>
    </row>
    <row r="25" spans="1:32" ht="25.5" x14ac:dyDescent="0.2">
      <c r="A25" s="63" t="str">
        <f t="shared" si="1"/>
        <v>Echiniscus latruncularis</v>
      </c>
      <c r="B25" s="79" t="str">
        <f t="shared" si="1"/>
        <v>ZA.502/513/542/544/545/553/555</v>
      </c>
      <c r="C25" s="101">
        <f>males!AV1</f>
        <v>24</v>
      </c>
      <c r="D25" s="102" t="str">
        <f>IF(males!AV3&gt;0,males!AV3,"")</f>
        <v/>
      </c>
      <c r="E25" s="113" t="str">
        <f>IF(males!AV5&gt;0,males!AV5,"")</f>
        <v/>
      </c>
      <c r="F25" s="113" t="str">
        <f>IF(males!AV7&gt;0,males!AV7,"")</f>
        <v/>
      </c>
      <c r="G25" s="113" t="str">
        <f>IF(males!AV8&gt;0,males!AV8,"")</f>
        <v/>
      </c>
      <c r="H25" s="113" t="str">
        <f>IF(males!AV9&gt;0,males!AV9,"")</f>
        <v/>
      </c>
      <c r="I25" s="113" t="str">
        <f>IF(males!AV10&gt;0,males!AV10,"")</f>
        <v/>
      </c>
      <c r="J25" s="113" t="str">
        <f>IF(males!AV11&gt;0,males!AV11,"")</f>
        <v/>
      </c>
      <c r="K25" s="112" t="str">
        <f>IF(males!AV12&gt;0,males!AV12,"")</f>
        <v/>
      </c>
      <c r="L25" s="115" t="str">
        <f>IF(males!AV14&gt;0,males!AV14,"")</f>
        <v/>
      </c>
      <c r="M25" s="113" t="str">
        <f>IF(males!AV15&gt;0,males!AV15,"")</f>
        <v/>
      </c>
      <c r="N25" s="113" t="str">
        <f>IF(males!AV16&gt;0,males!AV16,"")</f>
        <v/>
      </c>
      <c r="O25" s="113" t="str">
        <f>IF(males!AV17&gt;0,males!AV17,"")</f>
        <v/>
      </c>
      <c r="P25" s="113" t="str">
        <f>IF(males!AV18&gt;0,males!AV18,"")</f>
        <v/>
      </c>
      <c r="Q25" s="113" t="str">
        <f>IF(males!AV19&gt;0,males!AV19,"")</f>
        <v/>
      </c>
      <c r="R25" s="113" t="str">
        <f>IF(males!AV20&gt;0,males!AV20,"")</f>
        <v/>
      </c>
      <c r="S25" s="113" t="str">
        <f>IF(males!AV21&gt;0,males!AV21,"")</f>
        <v/>
      </c>
      <c r="T25" s="113" t="str">
        <f>IF(males!AV22&gt;0,males!AV22,"")</f>
        <v/>
      </c>
      <c r="U25" s="113" t="str">
        <f>IF(males!AV24&gt;0,males!AV24,"")</f>
        <v/>
      </c>
      <c r="V25" s="113" t="str">
        <f>IF(males!AV25&gt;0,males!AV25,"")</f>
        <v/>
      </c>
      <c r="W25" s="112" t="str">
        <f>IF(males!AV26&gt;0,males!AV26,"")</f>
        <v/>
      </c>
      <c r="X25" s="113" t="str">
        <f>IF(males!AV28&gt;0,males!AV28,"")</f>
        <v/>
      </c>
      <c r="Y25" s="113" t="str">
        <f>IF(males!AV29&gt;0,males!AV29,"")</f>
        <v/>
      </c>
      <c r="Z25" s="112" t="str">
        <f>IF(males!AV30&gt;0,males!AV30,"")</f>
        <v/>
      </c>
      <c r="AA25" s="113" t="str">
        <f>IF(males!AV32&gt;0,males!AV32,"")</f>
        <v/>
      </c>
      <c r="AB25" s="111" t="str">
        <f>IF(males!AV33&gt;0,males!AV33,"")</f>
        <v/>
      </c>
      <c r="AC25" s="112" t="str">
        <f>IF(males!AV34&gt;0,males!AV34,"")</f>
        <v/>
      </c>
      <c r="AD25" s="111" t="str">
        <f>IF(males!AV36&gt;0,males!AV36,"")</f>
        <v/>
      </c>
      <c r="AE25" s="111" t="str">
        <f>IF(males!AV37&gt;0,males!AV37,"")</f>
        <v/>
      </c>
      <c r="AF25" s="112" t="str">
        <f>IF(males!AV38&gt;0,males!AV38,"")</f>
        <v/>
      </c>
    </row>
    <row r="26" spans="1:32" ht="25.5" x14ac:dyDescent="0.2">
      <c r="A26" s="63" t="str">
        <f t="shared" si="1"/>
        <v>Echiniscus latruncularis</v>
      </c>
      <c r="B26" s="79" t="str">
        <f t="shared" si="1"/>
        <v>ZA.502/513/542/544/545/553/555</v>
      </c>
      <c r="C26" s="101">
        <f>males!AX1</f>
        <v>25</v>
      </c>
      <c r="D26" s="102" t="str">
        <f>IF(males!AX3&gt;0,males!AX3,"")</f>
        <v/>
      </c>
      <c r="E26" s="113" t="str">
        <f>IF(males!AX5&gt;0,males!AX5,"")</f>
        <v/>
      </c>
      <c r="F26" s="113" t="str">
        <f>IF(males!AX7&gt;0,males!AX7,"")</f>
        <v/>
      </c>
      <c r="G26" s="113" t="str">
        <f>IF(males!AX8&gt;0,males!AX8,"")</f>
        <v/>
      </c>
      <c r="H26" s="113" t="str">
        <f>IF(males!AX9&gt;0,males!AX9,"")</f>
        <v/>
      </c>
      <c r="I26" s="113" t="str">
        <f>IF(males!AX10&gt;0,males!AX10,"")</f>
        <v/>
      </c>
      <c r="J26" s="113" t="str">
        <f>IF(males!AX11&gt;0,males!AX11,"")</f>
        <v/>
      </c>
      <c r="K26" s="112" t="str">
        <f>IF(males!AX12&gt;0,males!AX12,"")</f>
        <v/>
      </c>
      <c r="L26" s="115" t="str">
        <f>IF(males!AX14&gt;0,males!AX14,"")</f>
        <v/>
      </c>
      <c r="M26" s="113" t="str">
        <f>IF(males!AX15&gt;0,males!AX15,"")</f>
        <v/>
      </c>
      <c r="N26" s="113" t="str">
        <f>IF(males!AX16&gt;0,males!AX16,"")</f>
        <v/>
      </c>
      <c r="O26" s="113" t="str">
        <f>IF(males!AX17&gt;0,males!AX17,"")</f>
        <v/>
      </c>
      <c r="P26" s="113" t="str">
        <f>IF(males!AX18&gt;0,males!AX18,"")</f>
        <v/>
      </c>
      <c r="Q26" s="113" t="str">
        <f>IF(males!AX19&gt;0,males!AX19,"")</f>
        <v/>
      </c>
      <c r="R26" s="113" t="str">
        <f>IF(males!AX20&gt;0,males!AX20,"")</f>
        <v/>
      </c>
      <c r="S26" s="113" t="str">
        <f>IF(males!AX21&gt;0,males!AX21,"")</f>
        <v/>
      </c>
      <c r="T26" s="113" t="str">
        <f>IF(males!AX22&gt;0,males!AX22,"")</f>
        <v/>
      </c>
      <c r="U26" s="113" t="str">
        <f>IF(males!AX24&gt;0,males!AX24,"")</f>
        <v/>
      </c>
      <c r="V26" s="113" t="str">
        <f>IF(males!AX25&gt;0,males!AX25,"")</f>
        <v/>
      </c>
      <c r="W26" s="112" t="str">
        <f>IF(males!AX26&gt;0,males!AX26,"")</f>
        <v/>
      </c>
      <c r="X26" s="113" t="str">
        <f>IF(males!AX28&gt;0,males!AX28,"")</f>
        <v/>
      </c>
      <c r="Y26" s="113" t="str">
        <f>IF(males!AX29&gt;0,males!AX29,"")</f>
        <v/>
      </c>
      <c r="Z26" s="112" t="str">
        <f>IF(males!AX30&gt;0,males!AX30,"")</f>
        <v/>
      </c>
      <c r="AA26" s="113" t="str">
        <f>IF(males!AX32&gt;0,males!AX32,"")</f>
        <v/>
      </c>
      <c r="AB26" s="111" t="str">
        <f>IF(males!AX33&gt;0,males!AX33,"")</f>
        <v/>
      </c>
      <c r="AC26" s="112" t="str">
        <f>IF(males!AX34&gt;0,males!AX34,"")</f>
        <v/>
      </c>
      <c r="AD26" s="111" t="str">
        <f>IF(males!AX36&gt;0,males!AX36,"")</f>
        <v/>
      </c>
      <c r="AE26" s="111" t="str">
        <f>IF(males!AX37&gt;0,males!AX37,"")</f>
        <v/>
      </c>
      <c r="AF26" s="112" t="str">
        <f>IF(males!AX38&gt;0,males!AX38,"")</f>
        <v/>
      </c>
    </row>
    <row r="27" spans="1:32" ht="25.5" x14ac:dyDescent="0.2">
      <c r="A27" s="63" t="str">
        <f t="shared" si="1"/>
        <v>Echiniscus latruncularis</v>
      </c>
      <c r="B27" s="79" t="str">
        <f t="shared" si="1"/>
        <v>ZA.502/513/542/544/545/553/555</v>
      </c>
      <c r="C27" s="101">
        <f>males!AZ1</f>
        <v>26</v>
      </c>
      <c r="D27" s="102" t="str">
        <f>IF(males!AZ3&gt;0,males!AZ3,"")</f>
        <v/>
      </c>
      <c r="E27" s="113" t="str">
        <f>IF(males!AZ5&gt;0,males!AZ5,"")</f>
        <v/>
      </c>
      <c r="F27" s="113" t="str">
        <f>IF(males!AZ7&gt;0,males!AZ7,"")</f>
        <v/>
      </c>
      <c r="G27" s="113" t="str">
        <f>IF(males!AZ8&gt;0,males!AZ8,"")</f>
        <v/>
      </c>
      <c r="H27" s="113" t="str">
        <f>IF(males!AZ9&gt;0,males!AZ9,"")</f>
        <v/>
      </c>
      <c r="I27" s="113" t="str">
        <f>IF(males!AZ10&gt;0,males!AZ10,"")</f>
        <v/>
      </c>
      <c r="J27" s="113" t="str">
        <f>IF(males!AZ11&gt;0,males!AZ11,"")</f>
        <v/>
      </c>
      <c r="K27" s="112" t="str">
        <f>IF(males!AZ12&gt;0,males!AZ12,"")</f>
        <v/>
      </c>
      <c r="L27" s="115" t="str">
        <f>IF(males!AZ14&gt;0,males!AZ14,"")</f>
        <v/>
      </c>
      <c r="M27" s="113" t="str">
        <f>IF(males!AZ15&gt;0,males!AZ15,"")</f>
        <v/>
      </c>
      <c r="N27" s="113" t="str">
        <f>IF(males!AZ16&gt;0,males!AZ16,"")</f>
        <v/>
      </c>
      <c r="O27" s="113" t="str">
        <f>IF(males!AZ17&gt;0,males!AZ17,"")</f>
        <v/>
      </c>
      <c r="P27" s="113" t="str">
        <f>IF(males!AZ18&gt;0,males!AZ18,"")</f>
        <v/>
      </c>
      <c r="Q27" s="113" t="str">
        <f>IF(males!AZ19&gt;0,males!AZ19,"")</f>
        <v/>
      </c>
      <c r="R27" s="113" t="str">
        <f>IF(males!AZ20&gt;0,males!AZ20,"")</f>
        <v/>
      </c>
      <c r="S27" s="113" t="str">
        <f>IF(males!AZ21&gt;0,males!AZ21,"")</f>
        <v/>
      </c>
      <c r="T27" s="113" t="str">
        <f>IF(males!AZ22&gt;0,males!AZ22,"")</f>
        <v/>
      </c>
      <c r="U27" s="113" t="str">
        <f>IF(males!AZ24&gt;0,males!AZ24,"")</f>
        <v/>
      </c>
      <c r="V27" s="113" t="str">
        <f>IF(males!AZ25&gt;0,males!AZ25,"")</f>
        <v/>
      </c>
      <c r="W27" s="112" t="str">
        <f>IF(males!AZ26&gt;0,males!AZ26,"")</f>
        <v/>
      </c>
      <c r="X27" s="113" t="str">
        <f>IF(males!AZ28&gt;0,males!AZ28,"")</f>
        <v/>
      </c>
      <c r="Y27" s="113" t="str">
        <f>IF(males!AZ29&gt;0,males!AZ29,"")</f>
        <v/>
      </c>
      <c r="Z27" s="112" t="str">
        <f>IF(males!AZ30&gt;0,males!AZ30,"")</f>
        <v/>
      </c>
      <c r="AA27" s="113" t="str">
        <f>IF(males!AZ32&gt;0,males!AZ32,"")</f>
        <v/>
      </c>
      <c r="AB27" s="111" t="str">
        <f>IF(males!AZ33&gt;0,males!AZ33,"")</f>
        <v/>
      </c>
      <c r="AC27" s="112" t="str">
        <f>IF(males!AZ34&gt;0,males!AZ34,"")</f>
        <v/>
      </c>
      <c r="AD27" s="111" t="str">
        <f>IF(males!AZ36&gt;0,males!AZ36,"")</f>
        <v/>
      </c>
      <c r="AE27" s="111" t="str">
        <f>IF(males!AZ37&gt;0,males!AZ37,"")</f>
        <v/>
      </c>
      <c r="AF27" s="112" t="str">
        <f>IF(males!AZ38&gt;0,males!AZ38,"")</f>
        <v/>
      </c>
    </row>
    <row r="28" spans="1:32" ht="25.5" x14ac:dyDescent="0.2">
      <c r="A28" s="63" t="str">
        <f t="shared" si="1"/>
        <v>Echiniscus latruncularis</v>
      </c>
      <c r="B28" s="79" t="str">
        <f t="shared" si="1"/>
        <v>ZA.502/513/542/544/545/553/555</v>
      </c>
      <c r="C28" s="101">
        <f>males!BB1</f>
        <v>27</v>
      </c>
      <c r="D28" s="102" t="str">
        <f>IF(males!BB3&gt;0,males!BB3,"")</f>
        <v/>
      </c>
      <c r="E28" s="113" t="str">
        <f>IF(males!BB5&gt;0,males!BB5,"")</f>
        <v/>
      </c>
      <c r="F28" s="113" t="str">
        <f>IF(males!BB7&gt;0,males!BB7,"")</f>
        <v/>
      </c>
      <c r="G28" s="113" t="str">
        <f>IF(males!BB8&gt;0,males!BB8,"")</f>
        <v/>
      </c>
      <c r="H28" s="113" t="str">
        <f>IF(males!BB9&gt;0,males!BB9,"")</f>
        <v/>
      </c>
      <c r="I28" s="113" t="str">
        <f>IF(males!BB10&gt;0,males!BB10,"")</f>
        <v/>
      </c>
      <c r="J28" s="113" t="str">
        <f>IF(males!BB11&gt;0,males!BB11,"")</f>
        <v/>
      </c>
      <c r="K28" s="112" t="str">
        <f>IF(males!BB12&gt;0,males!BB12,"")</f>
        <v/>
      </c>
      <c r="L28" s="115" t="str">
        <f>IF(males!BB14&gt;0,males!BB14,"")</f>
        <v/>
      </c>
      <c r="M28" s="113" t="str">
        <f>IF(males!BB15&gt;0,males!BB15,"")</f>
        <v/>
      </c>
      <c r="N28" s="113" t="str">
        <f>IF(males!BB16&gt;0,males!BB16,"")</f>
        <v/>
      </c>
      <c r="O28" s="113" t="str">
        <f>IF(males!BB17&gt;0,males!BB17,"")</f>
        <v/>
      </c>
      <c r="P28" s="113" t="str">
        <f>IF(males!BB18&gt;0,males!BB18,"")</f>
        <v/>
      </c>
      <c r="Q28" s="113" t="str">
        <f>IF(males!BB19&gt;0,males!BB19,"")</f>
        <v/>
      </c>
      <c r="R28" s="113" t="str">
        <f>IF(males!BB20&gt;0,males!BB20,"")</f>
        <v/>
      </c>
      <c r="S28" s="113" t="str">
        <f>IF(males!BB21&gt;0,males!BB21,"")</f>
        <v/>
      </c>
      <c r="T28" s="113" t="str">
        <f>IF(males!BB22&gt;0,males!BB22,"")</f>
        <v/>
      </c>
      <c r="U28" s="113" t="str">
        <f>IF(males!BB24&gt;0,males!BB24,"")</f>
        <v/>
      </c>
      <c r="V28" s="113" t="str">
        <f>IF(males!BB25&gt;0,males!BB25,"")</f>
        <v/>
      </c>
      <c r="W28" s="112" t="str">
        <f>IF(males!BB26&gt;0,males!BB26,"")</f>
        <v/>
      </c>
      <c r="X28" s="113" t="str">
        <f>IF(males!BB28&gt;0,males!BB28,"")</f>
        <v/>
      </c>
      <c r="Y28" s="113" t="str">
        <f>IF(males!BB29&gt;0,males!BB29,"")</f>
        <v/>
      </c>
      <c r="Z28" s="112" t="str">
        <f>IF(males!BB30&gt;0,males!BB30,"")</f>
        <v/>
      </c>
      <c r="AA28" s="113" t="str">
        <f>IF(males!BB32&gt;0,males!BB32,"")</f>
        <v/>
      </c>
      <c r="AB28" s="111" t="str">
        <f>IF(males!BB33&gt;0,males!BB33,"")</f>
        <v/>
      </c>
      <c r="AC28" s="112" t="str">
        <f>IF(males!BB34&gt;0,males!BB34,"")</f>
        <v/>
      </c>
      <c r="AD28" s="111" t="str">
        <f>IF(males!BB36&gt;0,males!BB36,"")</f>
        <v/>
      </c>
      <c r="AE28" s="111" t="str">
        <f>IF(males!BB37&gt;0,males!BB37,"")</f>
        <v/>
      </c>
      <c r="AF28" s="112" t="str">
        <f>IF(males!BB38&gt;0,males!BB38,"")</f>
        <v/>
      </c>
    </row>
    <row r="29" spans="1:32" ht="25.5" x14ac:dyDescent="0.2">
      <c r="A29" s="63" t="str">
        <f t="shared" si="1"/>
        <v>Echiniscus latruncularis</v>
      </c>
      <c r="B29" s="79" t="str">
        <f t="shared" si="1"/>
        <v>ZA.502/513/542/544/545/553/555</v>
      </c>
      <c r="C29" s="101">
        <f>males!BD1</f>
        <v>28</v>
      </c>
      <c r="D29" s="102" t="str">
        <f>IF(males!BD3&gt;0,males!BD3,"")</f>
        <v/>
      </c>
      <c r="E29" s="113" t="str">
        <f>IF(males!BD5&gt;0,males!BD5,"")</f>
        <v/>
      </c>
      <c r="F29" s="113" t="str">
        <f>IF(males!BD7&gt;0,males!BD7,"")</f>
        <v/>
      </c>
      <c r="G29" s="113" t="str">
        <f>IF(males!BD8&gt;0,males!BD8,"")</f>
        <v/>
      </c>
      <c r="H29" s="113" t="str">
        <f>IF(males!BD9&gt;0,males!BD9,"")</f>
        <v/>
      </c>
      <c r="I29" s="113" t="str">
        <f>IF(males!BD10&gt;0,males!BD10,"")</f>
        <v/>
      </c>
      <c r="J29" s="113" t="str">
        <f>IF(males!BD11&gt;0,males!BD11,"")</f>
        <v/>
      </c>
      <c r="K29" s="112" t="str">
        <f>IF(males!BD12&gt;0,males!BD12,"")</f>
        <v/>
      </c>
      <c r="L29" s="115" t="str">
        <f>IF(males!BD14&gt;0,males!BD14,"")</f>
        <v/>
      </c>
      <c r="M29" s="113" t="str">
        <f>IF(males!BD15&gt;0,males!BD15,"")</f>
        <v/>
      </c>
      <c r="N29" s="113" t="str">
        <f>IF(males!BD16&gt;0,males!BD16,"")</f>
        <v/>
      </c>
      <c r="O29" s="113" t="str">
        <f>IF(males!BD17&gt;0,males!BD17,"")</f>
        <v/>
      </c>
      <c r="P29" s="113" t="str">
        <f>IF(males!BD18&gt;0,males!BD18,"")</f>
        <v/>
      </c>
      <c r="Q29" s="113" t="str">
        <f>IF(males!BD19&gt;0,males!BD19,"")</f>
        <v/>
      </c>
      <c r="R29" s="113" t="str">
        <f>IF(males!BD20&gt;0,males!BD20,"")</f>
        <v/>
      </c>
      <c r="S29" s="113" t="str">
        <f>IF(males!BD21&gt;0,males!BD21,"")</f>
        <v/>
      </c>
      <c r="T29" s="113" t="str">
        <f>IF(males!BD22&gt;0,males!BD22,"")</f>
        <v/>
      </c>
      <c r="U29" s="113" t="str">
        <f>IF(males!BD24&gt;0,males!BD24,"")</f>
        <v/>
      </c>
      <c r="V29" s="113" t="str">
        <f>IF(males!BD25&gt;0,males!BD25,"")</f>
        <v/>
      </c>
      <c r="W29" s="112" t="str">
        <f>IF(males!BD26&gt;0,males!BD26,"")</f>
        <v/>
      </c>
      <c r="X29" s="113" t="str">
        <f>IF(males!BD28&gt;0,males!BD28,"")</f>
        <v/>
      </c>
      <c r="Y29" s="113" t="str">
        <f>IF(males!BD29&gt;0,males!BD29,"")</f>
        <v/>
      </c>
      <c r="Z29" s="112" t="str">
        <f>IF(males!BD30&gt;0,males!BD30,"")</f>
        <v/>
      </c>
      <c r="AA29" s="113" t="str">
        <f>IF(males!BD32&gt;0,males!BD32,"")</f>
        <v/>
      </c>
      <c r="AB29" s="111" t="str">
        <f>IF(males!BD33&gt;0,males!BD33,"")</f>
        <v/>
      </c>
      <c r="AC29" s="112" t="str">
        <f>IF(males!BD34&gt;0,males!BD34,"")</f>
        <v/>
      </c>
      <c r="AD29" s="111" t="str">
        <f>IF(males!BD36&gt;0,males!BD36,"")</f>
        <v/>
      </c>
      <c r="AE29" s="111" t="str">
        <f>IF(males!BD37&gt;0,males!BD37,"")</f>
        <v/>
      </c>
      <c r="AF29" s="112" t="str">
        <f>IF(males!BD38&gt;0,males!BD38,"")</f>
        <v/>
      </c>
    </row>
    <row r="30" spans="1:32" ht="25.5" x14ac:dyDescent="0.2">
      <c r="A30" s="63" t="str">
        <f t="shared" si="1"/>
        <v>Echiniscus latruncularis</v>
      </c>
      <c r="B30" s="79" t="str">
        <f t="shared" si="1"/>
        <v>ZA.502/513/542/544/545/553/555</v>
      </c>
      <c r="C30" s="101">
        <f>males!BF1</f>
        <v>29</v>
      </c>
      <c r="D30" s="102" t="str">
        <f>IF(males!BF3&gt;0,males!BF3,"")</f>
        <v/>
      </c>
      <c r="E30" s="113" t="str">
        <f>IF(males!BF5&gt;0,males!BF5,"")</f>
        <v/>
      </c>
      <c r="F30" s="113" t="str">
        <f>IF(males!BF7&gt;0,males!BF7,"")</f>
        <v/>
      </c>
      <c r="G30" s="113" t="str">
        <f>IF(males!BF8&gt;0,males!BF8,"")</f>
        <v/>
      </c>
      <c r="H30" s="113" t="str">
        <f>IF(males!BF9&gt;0,males!BF9,"")</f>
        <v/>
      </c>
      <c r="I30" s="113" t="str">
        <f>IF(males!BF10&gt;0,males!BF10,"")</f>
        <v/>
      </c>
      <c r="J30" s="113" t="str">
        <f>IF(males!BF11&gt;0,males!BF11,"")</f>
        <v/>
      </c>
      <c r="K30" s="112" t="str">
        <f>IF(males!BF12&gt;0,males!BF12,"")</f>
        <v/>
      </c>
      <c r="L30" s="115" t="str">
        <f>IF(males!BF14&gt;0,males!BF14,"")</f>
        <v/>
      </c>
      <c r="M30" s="113" t="str">
        <f>IF(males!BF15&gt;0,males!BF15,"")</f>
        <v/>
      </c>
      <c r="N30" s="113" t="str">
        <f>IF(males!BF16&gt;0,males!BF16,"")</f>
        <v/>
      </c>
      <c r="O30" s="113" t="str">
        <f>IF(males!BF17&gt;0,males!BF17,"")</f>
        <v/>
      </c>
      <c r="P30" s="113" t="str">
        <f>IF(males!BF18&gt;0,males!BF18,"")</f>
        <v/>
      </c>
      <c r="Q30" s="113" t="str">
        <f>IF(males!BF19&gt;0,males!BF19,"")</f>
        <v/>
      </c>
      <c r="R30" s="113" t="str">
        <f>IF(males!BF20&gt;0,males!BF20,"")</f>
        <v/>
      </c>
      <c r="S30" s="113" t="str">
        <f>IF(males!BF21&gt;0,males!BF21,"")</f>
        <v/>
      </c>
      <c r="T30" s="113" t="str">
        <f>IF(males!BF22&gt;0,males!BF22,"")</f>
        <v/>
      </c>
      <c r="U30" s="113" t="str">
        <f>IF(males!BF24&gt;0,males!BF24,"")</f>
        <v/>
      </c>
      <c r="V30" s="113" t="str">
        <f>IF(males!BF25&gt;0,males!BF25,"")</f>
        <v/>
      </c>
      <c r="W30" s="112" t="str">
        <f>IF(males!BF26&gt;0,males!BF26,"")</f>
        <v/>
      </c>
      <c r="X30" s="113" t="str">
        <f>IF(males!BF28&gt;0,males!BF28,"")</f>
        <v/>
      </c>
      <c r="Y30" s="113" t="str">
        <f>IF(males!BF29&gt;0,males!BF29,"")</f>
        <v/>
      </c>
      <c r="Z30" s="112" t="str">
        <f>IF(males!BF30&gt;0,males!BF30,"")</f>
        <v/>
      </c>
      <c r="AA30" s="113" t="str">
        <f>IF(males!BF32&gt;0,males!BF32,"")</f>
        <v/>
      </c>
      <c r="AB30" s="111" t="str">
        <f>IF(males!BF33&gt;0,males!BF33,"")</f>
        <v/>
      </c>
      <c r="AC30" s="112" t="str">
        <f>IF(males!BF34&gt;0,males!BF34,"")</f>
        <v/>
      </c>
      <c r="AD30" s="111" t="str">
        <f>IF(males!BF36&gt;0,males!BF36,"")</f>
        <v/>
      </c>
      <c r="AE30" s="111" t="str">
        <f>IF(males!BF37&gt;0,males!BF37,"")</f>
        <v/>
      </c>
      <c r="AF30" s="112" t="str">
        <f>IF(males!BF38&gt;0,males!BF38,"")</f>
        <v/>
      </c>
    </row>
    <row r="31" spans="1:32" ht="25.5" x14ac:dyDescent="0.2">
      <c r="A31" s="63" t="str">
        <f t="shared" si="1"/>
        <v>Echiniscus latruncularis</v>
      </c>
      <c r="B31" s="79" t="str">
        <f t="shared" si="1"/>
        <v>ZA.502/513/542/544/545/553/555</v>
      </c>
      <c r="C31" s="101">
        <f>males!BH1</f>
        <v>30</v>
      </c>
      <c r="D31" s="102" t="str">
        <f>IF(males!BH3&gt;0,males!BH3,"")</f>
        <v/>
      </c>
      <c r="E31" s="113" t="str">
        <f>IF(males!BH5&gt;0,males!BH5,"")</f>
        <v/>
      </c>
      <c r="F31" s="113" t="str">
        <f>IF(males!BH7&gt;0,males!BH7,"")</f>
        <v/>
      </c>
      <c r="G31" s="113" t="str">
        <f>IF(males!BH8&gt;0,males!BH8,"")</f>
        <v/>
      </c>
      <c r="H31" s="113" t="str">
        <f>IF(males!BH9&gt;0,males!BH9,"")</f>
        <v/>
      </c>
      <c r="I31" s="113" t="str">
        <f>IF(males!BH10&gt;0,males!BH10,"")</f>
        <v/>
      </c>
      <c r="J31" s="113" t="str">
        <f>IF(males!BH11&gt;0,males!BH11,"")</f>
        <v/>
      </c>
      <c r="K31" s="112" t="str">
        <f>IF(males!BH12&gt;0,males!BH12,"")</f>
        <v/>
      </c>
      <c r="L31" s="115" t="str">
        <f>IF(males!BH14&gt;0,males!BH14,"")</f>
        <v/>
      </c>
      <c r="M31" s="113" t="str">
        <f>IF(males!BH15&gt;0,males!BH15,"")</f>
        <v/>
      </c>
      <c r="N31" s="113" t="str">
        <f>IF(males!BH16&gt;0,males!BH16,"")</f>
        <v/>
      </c>
      <c r="O31" s="113" t="str">
        <f>IF(males!BH17&gt;0,males!BH17,"")</f>
        <v/>
      </c>
      <c r="P31" s="113" t="str">
        <f>IF(males!BH18&gt;0,males!BH18,"")</f>
        <v/>
      </c>
      <c r="Q31" s="113" t="str">
        <f>IF(males!BH19&gt;0,males!BH19,"")</f>
        <v/>
      </c>
      <c r="R31" s="113" t="str">
        <f>IF(males!BH20&gt;0,males!BH20,"")</f>
        <v/>
      </c>
      <c r="S31" s="113" t="str">
        <f>IF(males!BH21&gt;0,males!BH21,"")</f>
        <v/>
      </c>
      <c r="T31" s="113" t="str">
        <f>IF(males!BH22&gt;0,males!BH22,"")</f>
        <v/>
      </c>
      <c r="U31" s="113" t="str">
        <f>IF(males!BH24&gt;0,males!BH24,"")</f>
        <v/>
      </c>
      <c r="V31" s="113" t="str">
        <f>IF(males!BH25&gt;0,males!BH25,"")</f>
        <v/>
      </c>
      <c r="W31" s="112" t="str">
        <f>IF(males!BH26&gt;0,males!BH26,"")</f>
        <v/>
      </c>
      <c r="X31" s="113" t="str">
        <f>IF(males!BH28&gt;0,males!BH28,"")</f>
        <v/>
      </c>
      <c r="Y31" s="113" t="str">
        <f>IF(males!BH29&gt;0,males!BH29,"")</f>
        <v/>
      </c>
      <c r="Z31" s="112" t="str">
        <f>IF(males!BH30&gt;0,males!BH30,"")</f>
        <v/>
      </c>
      <c r="AA31" s="113" t="str">
        <f>IF(males!BH32&gt;0,males!BH32,"")</f>
        <v/>
      </c>
      <c r="AB31" s="111" t="str">
        <f>IF(males!BH33&gt;0,males!BH33,"")</f>
        <v/>
      </c>
      <c r="AC31" s="112" t="str">
        <f>IF(males!BH34&gt;0,males!BH34,"")</f>
        <v/>
      </c>
      <c r="AD31" s="111" t="str">
        <f>IF(males!BH36&gt;0,males!BH36,"")</f>
        <v/>
      </c>
      <c r="AE31" s="111" t="str">
        <f>IF(males!BH37&gt;0,males!BH37,"")</f>
        <v/>
      </c>
      <c r="AF31" s="112" t="str">
        <f>IF(males!BH38&gt;0,males!BH38,"")</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2020-01-30T10:33:18Z</dcterms:modified>
</cp:coreProperties>
</file>